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KAPITULACIJA" sheetId="1" state="visible" r:id="rId2"/>
    <sheet name="1_CESTA" sheetId="2" state="visible" r:id="rId3"/>
    <sheet name="2_PLOČNIK" sheetId="3" state="visible" r:id="rId4"/>
    <sheet name="3_AP" sheetId="4" state="visible" r:id="rId5"/>
    <sheet name="4_METEORNA" sheetId="5" state="visible" r:id="rId6"/>
    <sheet name="5_PROMET (cesta)" sheetId="6" state="visible" r:id="rId7"/>
    <sheet name="6_PROMET (pločnik in BUS)" sheetId="7" state="visible" r:id="rId8"/>
    <sheet name="7_ZAPORA" sheetId="8" state="visible" r:id="rId9"/>
    <sheet name="8_ELEKTRO" sheetId="9" state="visible" r:id="rId10"/>
    <sheet name="9_CR - trasa" sheetId="10" state="visible" r:id="rId11"/>
    <sheet name="9_CR - dovod" sheetId="11" state="visible" r:id="rId12"/>
    <sheet name="10_KKS - INVESTITOR" sheetId="12" state="visible" r:id="rId13"/>
    <sheet name="10_KKS - UPRAVLJALEC" sheetId="13" state="visible" r:id="rId14"/>
    <sheet name="11_TK" sheetId="14" state="visible" r:id="rId15"/>
    <sheet name="12_VODOVOD" sheetId="15" state="visible" r:id="rId16"/>
  </sheets>
  <definedNames>
    <definedName function="false" hidden="false" localSheetId="1" name="_xlnm.Print_Area" vbProcedure="false">1_CESTA!$B$1:$H$109</definedName>
    <definedName function="false" hidden="false" localSheetId="1" name="_xlnm.Print_Titles" vbProcedure="false">1_CESTA!$7:$8</definedName>
    <definedName function="false" hidden="false" localSheetId="11" name="_xlnm.Print_Area" vbProcedure="false">'10_KKS - INVESTITOR'!$A$1:$F$28</definedName>
    <definedName function="false" hidden="false" localSheetId="12" name="_xlnm.Print_Area" vbProcedure="false">'10_KKS - UPRAVLJALEC'!$A$1:$F$26</definedName>
    <definedName function="false" hidden="false" localSheetId="13" name="_xlnm.Print_Area" vbProcedure="false">11_TK!$A$1:$F$88</definedName>
    <definedName function="false" hidden="false" localSheetId="14" name="_xlnm.Print_Area" vbProcedure="false">12_VODOVOD!$A$1:$I$188</definedName>
    <definedName function="false" hidden="false" localSheetId="14" name="_xlnm.Print_Titles" vbProcedure="false">12_VODOVOD!$8:$9</definedName>
    <definedName function="false" hidden="false" localSheetId="2" name="_xlnm.Print_Area" vbProcedure="false">2_PLOČNIK!$B$1:$H$123</definedName>
    <definedName function="false" hidden="false" localSheetId="2" name="_xlnm.Print_Titles" vbProcedure="false">2_PLOČNIK!$7:$8</definedName>
    <definedName function="false" hidden="false" localSheetId="3" name="_xlnm.Print_Area" vbProcedure="false">3_AP!$B$1:$H$79</definedName>
    <definedName function="false" hidden="false" localSheetId="3" name="_xlnm.Print_Titles" vbProcedure="false">3_AP!$7:$8</definedName>
    <definedName function="false" hidden="false" localSheetId="4" name="_xlnm.Print_Area" vbProcedure="false">4_METEORNA!$B$2:$I$277</definedName>
    <definedName function="false" hidden="false" localSheetId="4" name="_xlnm.Print_Titles" vbProcedure="false">4_METEORNA!$9:$9</definedName>
    <definedName function="false" hidden="false" localSheetId="5" name="_xlnm.Print_Area" vbProcedure="false">'5_PROMET (cesta)'!$B$1:$H$57</definedName>
    <definedName function="false" hidden="false" localSheetId="5" name="_xlnm.Print_Titles" vbProcedure="false">'5_PROMET (cesta)'!$6:$7</definedName>
    <definedName function="false" hidden="false" localSheetId="6" name="_xlnm.Print_Area" vbProcedure="false">'6_PROMET (pločnik in BUS)'!$B$1:$H$48</definedName>
    <definedName function="false" hidden="false" localSheetId="6" name="_xlnm.Print_Titles" vbProcedure="false">'6_PROMET (pločnik in BUS)'!$6:$7</definedName>
    <definedName function="false" hidden="false" localSheetId="7" name="_xlnm.Print_Area" vbProcedure="false">7_ZAPORA!$B$1:$H$24</definedName>
    <definedName function="false" hidden="false" localSheetId="7" name="_xlnm.Print_Titles" vbProcedure="false">7_ZAPORA!$7:$8</definedName>
    <definedName function="false" hidden="false" localSheetId="8" name="_xlnm.Print_Area" vbProcedure="false">8_ELEKTRO!$A$1:$F$146</definedName>
    <definedName function="false" hidden="false" localSheetId="10" name="_xlnm.Print_Area" vbProcedure="false">'9_CR - dovod'!$A$1:$H$110</definedName>
    <definedName function="false" hidden="false" localSheetId="9" name="_xlnm.Print_Area" vbProcedure="false">'9_CR - trasa'!$A$1:$H$199</definedName>
    <definedName function="false" hidden="false" localSheetId="0" name="_xlnm.Print_Area" vbProcedure="false">REKAPITULACIJA!$A$1:$D$81</definedName>
    <definedName function="false" hidden="false" name="Excel_BuiltIn_Print_Area_1" vbProcedure="false">"$#REF!.$A$1:$K$18"</definedName>
    <definedName function="false" hidden="false" name="Excel_BuiltIn_Print_Area_1_1" vbProcedure="false">"$#REF!.$A$1:$J$18"</definedName>
    <definedName function="false" hidden="false" name="Excel_BuiltIn_Print_Area_2" vbProcedure="false">"$#REF!.$A$1:$J$38"</definedName>
    <definedName function="false" hidden="false" name="Excel_BuiltIn_Print_Area_3" vbProcedure="false">"$#REF!.$A$1:$J$38"</definedName>
    <definedName function="false" hidden="false" localSheetId="0" name="_xlnm.Print_Area" vbProcedure="false">REKAPITULACIJA!$A$1:$D$53</definedName>
    <definedName function="false" hidden="false" localSheetId="0" name="_xlnm.Print_Area_0" vbProcedure="false">REKAPITULACIJA!$A$1:$D$81</definedName>
    <definedName function="false" hidden="false" localSheetId="0" name="_xlnm.Print_Area_0_0" vbProcedure="false">REKAPITULACIJA!$A$1:$D$53</definedName>
    <definedName function="false" hidden="false" localSheetId="0" name="_xlnm.Print_Area_0_0_0" vbProcedure="false">REKAPITULACIJA!$A$1:$D$81</definedName>
    <definedName function="false" hidden="false" localSheetId="0" name="_xlnm.Print_Area_0_0_0_0" vbProcedure="false">REKAPITULACIJA!$A$1:$D$53</definedName>
    <definedName function="false" hidden="false" localSheetId="0" name="_xlnm.Print_Area_0_0_0_0_0" vbProcedure="false">REKAPITULACIJA!$A$1:$D$81</definedName>
    <definedName function="false" hidden="false" localSheetId="0" name="_xlnm.Print_Area_0_0_0_0_0_0" vbProcedure="false">REKAPITULACIJA!$A$1:$D$53</definedName>
    <definedName function="false" hidden="false" localSheetId="0" name="_xlnm.Print_Area_0_0_0_0_0_0_0" vbProcedure="false">REKAPITULACIJA!$A$1:$D$81</definedName>
    <definedName function="false" hidden="false" localSheetId="0" name="_xlnm.Print_Area_0_0_0_0_0_0_0_0" vbProcedure="false">REKAPITULACIJA!$A$1:$D$51</definedName>
    <definedName function="false" hidden="false" localSheetId="0" name="_xlnm.Print_Area_0_0_0_0_0_0_0_0_0" vbProcedure="false">REKAPITULACIJA!$A$1:$D$81</definedName>
    <definedName function="false" hidden="false" localSheetId="0" name="_xlnm.Print_Area_0_0_0_0_0_0_0_0_0_0" vbProcedure="false">REKAPITULACIJA!$A$1:$D$51</definedName>
    <definedName function="false" hidden="false" localSheetId="0" name="_xlnm.Print_Area_0_0_0_0_0_0_0_0_0_0_0" vbProcedure="false">REKAPITULACIJA!$A$1:$D$81</definedName>
    <definedName function="false" hidden="false" localSheetId="0" name="_xlnm.Print_Area_0_0_0_0_0_0_0_0_0_0_0_0" vbProcedure="false">REKAPITULACIJA!$A$1:$D$37</definedName>
    <definedName function="false" hidden="false" localSheetId="0" name="_xlnm.Print_Area_0_0_0_0_0_0_0_0_0_0_0_0_0" vbProcedure="false">REKAPITULACIJA!$A$1:$D$81</definedName>
    <definedName function="false" hidden="false" localSheetId="0" name="_xlnm.Print_Area_0_0_0_0_0_0_0_0_0_0_0_0_0_0" vbProcedure="false">REKAPITULACIJA!$A$1:$D$37</definedName>
    <definedName function="false" hidden="false" localSheetId="1" name="_xlnm.Print_Area" vbProcedure="false">1_CESTA!$B$1:$H$109</definedName>
    <definedName function="false" hidden="false" localSheetId="1" name="_xlnm.Print_Area_0" vbProcedure="false">1_CESTA!$B$1:$H$109</definedName>
    <definedName function="false" hidden="false" localSheetId="1" name="_xlnm.Print_Area_0_0" vbProcedure="false">1_CESTA!$B$1:$H$109</definedName>
    <definedName function="false" hidden="false" localSheetId="1" name="_xlnm.Print_Area_0_0_0" vbProcedure="false">1_CESTA!$B$1:$H$109</definedName>
    <definedName function="false" hidden="false" localSheetId="1" name="_xlnm.Print_Area_0_0_0_0" vbProcedure="false">1_CESTA!$B$1:$H$109</definedName>
    <definedName function="false" hidden="false" localSheetId="1" name="_xlnm.Print_Area_0_0_0_0_0" vbProcedure="false">1_CESTA!$B$1:$H$109</definedName>
    <definedName function="false" hidden="false" localSheetId="1" name="_xlnm.Print_Area_0_0_0_0_0_0" vbProcedure="false">1_CESTA!$B$1:$H$109</definedName>
    <definedName function="false" hidden="false" localSheetId="1" name="_xlnm.Print_Area_0_0_0_0_0_0_0" vbProcedure="false">1_CESTA!$B$1:$H$109</definedName>
    <definedName function="false" hidden="false" localSheetId="1" name="_xlnm.Print_Area_0_0_0_0_0_0_0_0" vbProcedure="false">1_CESTA!$B$1:$H$109</definedName>
    <definedName function="false" hidden="false" localSheetId="1" name="_xlnm.Print_Area_0_0_0_0_0_0_0_0_0" vbProcedure="false">1_CESTA!$B$1:$H$109</definedName>
    <definedName function="false" hidden="false" localSheetId="1" name="_xlnm.Print_Area_0_0_0_0_0_0_0_0_0_0" vbProcedure="false">1_CESTA!$B$1:$H$109</definedName>
    <definedName function="false" hidden="false" localSheetId="1" name="_xlnm.Print_Area_0_0_0_0_0_0_0_0_0_0_0" vbProcedure="false">1_CESTA!$B$1:$H$109</definedName>
    <definedName function="false" hidden="false" localSheetId="1" name="_xlnm.Print_Area_0_0_0_0_0_0_0_0_0_0_0_0" vbProcedure="false">1_CESTA!$B$1:$H$109</definedName>
    <definedName function="false" hidden="false" localSheetId="1" name="_xlnm.Print_Area_0_0_0_0_0_0_0_0_0_0_0_0_0" vbProcedure="false">1_CESTA!$B$1:$H$109</definedName>
    <definedName function="false" hidden="false" localSheetId="1" name="_xlnm.Print_Area_0_0_0_0_0_0_0_0_0_0_0_0_0_0" vbProcedure="false">1_CESTA!$B$1:$H$109</definedName>
    <definedName function="false" hidden="false" localSheetId="1" name="_xlnm.Print_Titles" vbProcedure="false">1_CESTA!$7:$8</definedName>
    <definedName function="false" hidden="false" localSheetId="1" name="_xlnm.Print_Titles_0" vbProcedure="false">1_CESTA!$7:$8</definedName>
    <definedName function="false" hidden="false" localSheetId="1" name="_xlnm.Print_Titles_0_0" vbProcedure="false">1_CESTA!$7:$8</definedName>
    <definedName function="false" hidden="false" localSheetId="1" name="_xlnm.Print_Titles_0_0_0" vbProcedure="false">1_CESTA!$7:$8</definedName>
    <definedName function="false" hidden="false" localSheetId="1" name="_xlnm.Print_Titles_0_0_0_0" vbProcedure="false">1_CESTA!$7:$8</definedName>
    <definedName function="false" hidden="false" localSheetId="1" name="_xlnm.Print_Titles_0_0_0_0_0" vbProcedure="false">1_CESTA!$7:$8</definedName>
    <definedName function="false" hidden="false" localSheetId="1" name="_xlnm.Print_Titles_0_0_0_0_0_0" vbProcedure="false">1_CESTA!$7:$8</definedName>
    <definedName function="false" hidden="false" localSheetId="1" name="_xlnm.Print_Titles_0_0_0_0_0_0_0" vbProcedure="false">1_CESTA!$7:$8</definedName>
    <definedName function="false" hidden="false" localSheetId="1" name="_xlnm.Print_Titles_0_0_0_0_0_0_0_0" vbProcedure="false">1_CESTA!$7:$8</definedName>
    <definedName function="false" hidden="false" localSheetId="1" name="_xlnm.Print_Titles_0_0_0_0_0_0_0_0_0" vbProcedure="false">1_CESTA!$7:$8</definedName>
    <definedName function="false" hidden="false" localSheetId="1" name="_xlnm.Print_Titles_0_0_0_0_0_0_0_0_0_0" vbProcedure="false">1_CESTA!$7:$8</definedName>
    <definedName function="false" hidden="false" localSheetId="1" name="_xlnm.Print_Titles_0_0_0_0_0_0_0_0_0_0_0" vbProcedure="false">1_CESTA!$7:$8</definedName>
    <definedName function="false" hidden="false" localSheetId="1" name="_xlnm.Print_Titles_0_0_0_0_0_0_0_0_0_0_0_0" vbProcedure="false">1_CESTA!$7:$8</definedName>
    <definedName function="false" hidden="false" localSheetId="1" name="_xlnm.Print_Titles_0_0_0_0_0_0_0_0_0_0_0_0_0" vbProcedure="false">1_CESTA!$7:$8</definedName>
    <definedName function="false" hidden="false" localSheetId="1" name="_xlnm.Print_Titles_0_0_0_0_0_0_0_0_0_0_0_0_0_0" vbProcedure="false">1_CESTA!$7:$8</definedName>
    <definedName function="false" hidden="false" localSheetId="2" name="_xlnm.Print_Area" vbProcedure="false">2_PLOČNIK!$B$1:$H$123</definedName>
    <definedName function="false" hidden="false" localSheetId="2" name="_xlnm.Print_Area_0" vbProcedure="false">2_PLOČNIK!$B$1:$H$123</definedName>
    <definedName function="false" hidden="false" localSheetId="2" name="_xlnm.Print_Area_0_0" vbProcedure="false">2_PLOČNIK!$B$1:$H$123</definedName>
    <definedName function="false" hidden="false" localSheetId="2" name="_xlnm.Print_Area_0_0_0" vbProcedure="false">2_PLOČNIK!$B$1:$H$123</definedName>
    <definedName function="false" hidden="false" localSheetId="2" name="_xlnm.Print_Area_0_0_0_0" vbProcedure="false">2_PLOČNIK!$B$1:$H$123</definedName>
    <definedName function="false" hidden="false" localSheetId="2" name="_xlnm.Print_Area_0_0_0_0_0" vbProcedure="false">2_PLOČNIK!$B$1:$H$123</definedName>
    <definedName function="false" hidden="false" localSheetId="2" name="_xlnm.Print_Area_0_0_0_0_0_0" vbProcedure="false">2_PLOČNIK!$B$1:$H$123</definedName>
    <definedName function="false" hidden="false" localSheetId="2" name="_xlnm.Print_Area_0_0_0_0_0_0_0" vbProcedure="false">2_PLOČNIK!$B$1:$H$123</definedName>
    <definedName function="false" hidden="false" localSheetId="2" name="_xlnm.Print_Area_0_0_0_0_0_0_0_0" vbProcedure="false">2_PLOČNIK!$B$1:$H$123</definedName>
    <definedName function="false" hidden="false" localSheetId="2" name="_xlnm.Print_Area_0_0_0_0_0_0_0_0_0" vbProcedure="false">2_PLOČNIK!$B$1:$H$123</definedName>
    <definedName function="false" hidden="false" localSheetId="2" name="_xlnm.Print_Area_0_0_0_0_0_0_0_0_0_0" vbProcedure="false">2_PLOČNIK!$B$1:$H$123</definedName>
    <definedName function="false" hidden="false" localSheetId="2" name="_xlnm.Print_Area_0_0_0_0_0_0_0_0_0_0_0" vbProcedure="false">2_PLOČNIK!$B$1:$H$123</definedName>
    <definedName function="false" hidden="false" localSheetId="2" name="_xlnm.Print_Area_0_0_0_0_0_0_0_0_0_0_0_0" vbProcedure="false">2_PLOČNIK!$B$1:$H$123</definedName>
    <definedName function="false" hidden="false" localSheetId="2" name="_xlnm.Print_Area_0_0_0_0_0_0_0_0_0_0_0_0_0" vbProcedure="false">2_PLOČNIK!$B$1:$H$123</definedName>
    <definedName function="false" hidden="false" localSheetId="2" name="_xlnm.Print_Area_0_0_0_0_0_0_0_0_0_0_0_0_0_0" vbProcedure="false">2_PLOČNIK!$B$1:$H$123</definedName>
    <definedName function="false" hidden="false" localSheetId="2" name="_xlnm.Print_Titles" vbProcedure="false">2_PLOČNIK!$7:$8</definedName>
    <definedName function="false" hidden="false" localSheetId="2" name="_xlnm.Print_Titles_0" vbProcedure="false">2_PLOČNIK!$7:$8</definedName>
    <definedName function="false" hidden="false" localSheetId="2" name="_xlnm.Print_Titles_0_0" vbProcedure="false">2_PLOČNIK!$7:$8</definedName>
    <definedName function="false" hidden="false" localSheetId="2" name="_xlnm.Print_Titles_0_0_0" vbProcedure="false">2_PLOČNIK!$7:$8</definedName>
    <definedName function="false" hidden="false" localSheetId="2" name="_xlnm.Print_Titles_0_0_0_0" vbProcedure="false">2_PLOČNIK!$7:$8</definedName>
    <definedName function="false" hidden="false" localSheetId="2" name="_xlnm.Print_Titles_0_0_0_0_0" vbProcedure="false">2_PLOČNIK!$7:$8</definedName>
    <definedName function="false" hidden="false" localSheetId="2" name="_xlnm.Print_Titles_0_0_0_0_0_0" vbProcedure="false">2_PLOČNIK!$7:$8</definedName>
    <definedName function="false" hidden="false" localSheetId="2" name="_xlnm.Print_Titles_0_0_0_0_0_0_0" vbProcedure="false">2_PLOČNIK!$7:$8</definedName>
    <definedName function="false" hidden="false" localSheetId="2" name="_xlnm.Print_Titles_0_0_0_0_0_0_0_0" vbProcedure="false">2_PLOČNIK!$7:$8</definedName>
    <definedName function="false" hidden="false" localSheetId="2" name="_xlnm.Print_Titles_0_0_0_0_0_0_0_0_0" vbProcedure="false">2_PLOČNIK!$7:$8</definedName>
    <definedName function="false" hidden="false" localSheetId="2" name="_xlnm.Print_Titles_0_0_0_0_0_0_0_0_0_0" vbProcedure="false">2_PLOČNIK!$7:$8</definedName>
    <definedName function="false" hidden="false" localSheetId="2" name="_xlnm.Print_Titles_0_0_0_0_0_0_0_0_0_0_0" vbProcedure="false">2_PLOČNIK!$7:$8</definedName>
    <definedName function="false" hidden="false" localSheetId="2" name="_xlnm.Print_Titles_0_0_0_0_0_0_0_0_0_0_0_0" vbProcedure="false">2_PLOČNIK!$7:$8</definedName>
    <definedName function="false" hidden="false" localSheetId="2" name="_xlnm.Print_Titles_0_0_0_0_0_0_0_0_0_0_0_0_0" vbProcedure="false">2_PLOČNIK!$7:$8</definedName>
    <definedName function="false" hidden="false" localSheetId="2" name="_xlnm.Print_Titles_0_0_0_0_0_0_0_0_0_0_0_0_0_0" vbProcedure="false">2_PLOČNIK!$7:$8</definedName>
    <definedName function="false" hidden="false" localSheetId="3" name="_xlnm.Print_Area" vbProcedure="false">3_AP!$B$1:$H$79</definedName>
    <definedName function="false" hidden="false" localSheetId="3" name="_xlnm.Print_Area_0" vbProcedure="false">3_AP!$B$1:$H$79</definedName>
    <definedName function="false" hidden="false" localSheetId="3" name="_xlnm.Print_Area_0_0" vbProcedure="false">3_AP!$B$1:$H$79</definedName>
    <definedName function="false" hidden="false" localSheetId="3" name="_xlnm.Print_Area_0_0_0" vbProcedure="false">3_AP!$B$1:$H$79</definedName>
    <definedName function="false" hidden="false" localSheetId="3" name="_xlnm.Print_Area_0_0_0_0" vbProcedure="false">3_AP!$B$1:$H$79</definedName>
    <definedName function="false" hidden="false" localSheetId="3" name="_xlnm.Print_Area_0_0_0_0_0" vbProcedure="false">3_AP!$B$1:$H$79</definedName>
    <definedName function="false" hidden="false" localSheetId="3" name="_xlnm.Print_Area_0_0_0_0_0_0" vbProcedure="false">3_AP!$B$1:$H$79</definedName>
    <definedName function="false" hidden="false" localSheetId="3" name="_xlnm.Print_Area_0_0_0_0_0_0_0" vbProcedure="false">3_AP!$B$1:$H$79</definedName>
    <definedName function="false" hidden="false" localSheetId="3" name="_xlnm.Print_Area_0_0_0_0_0_0_0_0" vbProcedure="false">3_AP!$B$1:$H$79</definedName>
    <definedName function="false" hidden="false" localSheetId="3" name="_xlnm.Print_Area_0_0_0_0_0_0_0_0_0" vbProcedure="false">3_AP!$B$1:$H$79</definedName>
    <definedName function="false" hidden="false" localSheetId="3" name="_xlnm.Print_Area_0_0_0_0_0_0_0_0_0_0" vbProcedure="false">3_AP!$B$1:$H$79</definedName>
    <definedName function="false" hidden="false" localSheetId="3" name="_xlnm.Print_Area_0_0_0_0_0_0_0_0_0_0_0" vbProcedure="false">3_AP!$B$1:$H$79</definedName>
    <definedName function="false" hidden="false" localSheetId="3" name="_xlnm.Print_Area_0_0_0_0_0_0_0_0_0_0_0_0" vbProcedure="false">3_AP!$B$1:$H$79</definedName>
    <definedName function="false" hidden="false" localSheetId="3" name="_xlnm.Print_Area_0_0_0_0_0_0_0_0_0_0_0_0_0" vbProcedure="false">3_AP!$B$1:$H$79</definedName>
    <definedName function="false" hidden="false" localSheetId="3" name="_xlnm.Print_Area_0_0_0_0_0_0_0_0_0_0_0_0_0_0" vbProcedure="false">3_AP!$B$1:$H$79</definedName>
    <definedName function="false" hidden="false" localSheetId="3" name="_xlnm.Print_Titles" vbProcedure="false">3_AP!$7:$8</definedName>
    <definedName function="false" hidden="false" localSheetId="3" name="_xlnm.Print_Titles_0" vbProcedure="false">3_AP!$7:$8</definedName>
    <definedName function="false" hidden="false" localSheetId="3" name="_xlnm.Print_Titles_0_0" vbProcedure="false">3_AP!$7:$8</definedName>
    <definedName function="false" hidden="false" localSheetId="3" name="_xlnm.Print_Titles_0_0_0" vbProcedure="false">3_AP!$7:$8</definedName>
    <definedName function="false" hidden="false" localSheetId="3" name="_xlnm.Print_Titles_0_0_0_0" vbProcedure="false">3_AP!$7:$8</definedName>
    <definedName function="false" hidden="false" localSheetId="3" name="_xlnm.Print_Titles_0_0_0_0_0" vbProcedure="false">3_AP!$7:$8</definedName>
    <definedName function="false" hidden="false" localSheetId="3" name="_xlnm.Print_Titles_0_0_0_0_0_0" vbProcedure="false">3_AP!$7:$8</definedName>
    <definedName function="false" hidden="false" localSheetId="3" name="_xlnm.Print_Titles_0_0_0_0_0_0_0" vbProcedure="false">3_AP!$7:$8</definedName>
    <definedName function="false" hidden="false" localSheetId="3" name="_xlnm.Print_Titles_0_0_0_0_0_0_0_0" vbProcedure="false">3_AP!$7:$8</definedName>
    <definedName function="false" hidden="false" localSheetId="3" name="_xlnm.Print_Titles_0_0_0_0_0_0_0_0_0" vbProcedure="false">3_AP!$7:$8</definedName>
    <definedName function="false" hidden="false" localSheetId="3" name="_xlnm.Print_Titles_0_0_0_0_0_0_0_0_0_0" vbProcedure="false">3_AP!$7:$8</definedName>
    <definedName function="false" hidden="false" localSheetId="3" name="_xlnm.Print_Titles_0_0_0_0_0_0_0_0_0_0_0" vbProcedure="false">3_AP!$7:$8</definedName>
    <definedName function="false" hidden="false" localSheetId="3" name="_xlnm.Print_Titles_0_0_0_0_0_0_0_0_0_0_0_0" vbProcedure="false">3_AP!$7:$8</definedName>
    <definedName function="false" hidden="false" localSheetId="3" name="_xlnm.Print_Titles_0_0_0_0_0_0_0_0_0_0_0_0_0" vbProcedure="false">3_AP!$7:$8</definedName>
    <definedName function="false" hidden="false" localSheetId="3" name="_xlnm.Print_Titles_0_0_0_0_0_0_0_0_0_0_0_0_0_0" vbProcedure="false">3_AP!$7:$8</definedName>
    <definedName function="false" hidden="false" localSheetId="4" name="_xlnm.Print_Area" vbProcedure="false">4_METEORNA!$B$2:$I$277</definedName>
    <definedName function="false" hidden="false" localSheetId="4" name="_xlnm.Print_Area_0" vbProcedure="false">4_METEORNA!$B$2:$I$277</definedName>
    <definedName function="false" hidden="false" localSheetId="4" name="_xlnm.Print_Area_0_0" vbProcedure="false">4_METEORNA!$B$2:$I$277</definedName>
    <definedName function="false" hidden="false" localSheetId="4" name="_xlnm.Print_Area_0_0_0" vbProcedure="false">4_METEORNA!$B$2:$I$277</definedName>
    <definedName function="false" hidden="false" localSheetId="4" name="_xlnm.Print_Area_0_0_0_0" vbProcedure="false">4_METEORNA!$B$2:$I$277</definedName>
    <definedName function="false" hidden="false" localSheetId="4" name="_xlnm.Print_Area_0_0_0_0_0" vbProcedure="false">4_METEORNA!$B$2:$I$277</definedName>
    <definedName function="false" hidden="false" localSheetId="4" name="_xlnm.Print_Area_0_0_0_0_0_0" vbProcedure="false">4_METEORNA!$B$2:$I$277</definedName>
    <definedName function="false" hidden="false" localSheetId="4" name="_xlnm.Print_Area_0_0_0_0_0_0_0" vbProcedure="false">4_METEORNA!$B$2:$I$277</definedName>
    <definedName function="false" hidden="false" localSheetId="4" name="_xlnm.Print_Area_0_0_0_0_0_0_0_0" vbProcedure="false">4_METEORNA!$B$2:$I$277</definedName>
    <definedName function="false" hidden="false" localSheetId="4" name="_xlnm.Print_Area_0_0_0_0_0_0_0_0_0" vbProcedure="false">4_METEORNA!$B$2:$I$277</definedName>
    <definedName function="false" hidden="false" localSheetId="4" name="_xlnm.Print_Area_0_0_0_0_0_0_0_0_0_0" vbProcedure="false">4_METEORNA!$B$2:$I$277</definedName>
    <definedName function="false" hidden="false" localSheetId="4" name="_xlnm.Print_Area_0_0_0_0_0_0_0_0_0_0_0" vbProcedure="false">4_METEORNA!$B$2:$I$277</definedName>
    <definedName function="false" hidden="false" localSheetId="4" name="_xlnm.Print_Area_0_0_0_0_0_0_0_0_0_0_0_0" vbProcedure="false">4_METEORNA!$B$2:$I$277</definedName>
    <definedName function="false" hidden="false" localSheetId="4" name="_xlnm.Print_Area_0_0_0_0_0_0_0_0_0_0_0_0_0" vbProcedure="false">4_METEORNA!$B$2:$I$277</definedName>
    <definedName function="false" hidden="false" localSheetId="4" name="_xlnm.Print_Area_0_0_0_0_0_0_0_0_0_0_0_0_0_0" vbProcedure="false">4_METEORNA!$B$2:$I$277</definedName>
    <definedName function="false" hidden="false" localSheetId="4" name="_xlnm.Print_Titles" vbProcedure="false">4_METEORNA!$9:$9</definedName>
    <definedName function="false" hidden="false" localSheetId="4" name="_xlnm.Print_Titles_0" vbProcedure="false">4_METEORNA!$9:$9</definedName>
    <definedName function="false" hidden="false" localSheetId="4" name="_xlnm.Print_Titles_0_0" vbProcedure="false">4_METEORNA!$9:$9</definedName>
    <definedName function="false" hidden="false" localSheetId="4" name="_xlnm.Print_Titles_0_0_0" vbProcedure="false">4_METEORNA!$9:$9</definedName>
    <definedName function="false" hidden="false" localSheetId="4" name="_xlnm.Print_Titles_0_0_0_0" vbProcedure="false">4_METEORNA!$9:$9</definedName>
    <definedName function="false" hidden="false" localSheetId="4" name="_xlnm.Print_Titles_0_0_0_0_0" vbProcedure="false">4_METEORNA!$9:$9</definedName>
    <definedName function="false" hidden="false" localSheetId="4" name="_xlnm.Print_Titles_0_0_0_0_0_0" vbProcedure="false">4_METEORNA!$9:$9</definedName>
    <definedName function="false" hidden="false" localSheetId="4" name="_xlnm.Print_Titles_0_0_0_0_0_0_0" vbProcedure="false">4_METEORNA!$9:$9</definedName>
    <definedName function="false" hidden="false" localSheetId="4" name="_xlnm.Print_Titles_0_0_0_0_0_0_0_0" vbProcedure="false">4_METEORNA!$9:$9</definedName>
    <definedName function="false" hidden="false" localSheetId="4" name="_xlnm.Print_Titles_0_0_0_0_0_0_0_0_0" vbProcedure="false">4_METEORNA!$9:$9</definedName>
    <definedName function="false" hidden="false" localSheetId="4" name="_xlnm.Print_Titles_0_0_0_0_0_0_0_0_0_0" vbProcedure="false">4_METEORNA!$9:$9</definedName>
    <definedName function="false" hidden="false" localSheetId="4" name="_xlnm.Print_Titles_0_0_0_0_0_0_0_0_0_0_0" vbProcedure="false">4_METEORNA!$9:$9</definedName>
    <definedName function="false" hidden="false" localSheetId="4" name="_xlnm.Print_Titles_0_0_0_0_0_0_0_0_0_0_0_0" vbProcedure="false">4_METEORNA!$9:$9</definedName>
    <definedName function="false" hidden="false" localSheetId="4" name="_xlnm.Print_Titles_0_0_0_0_0_0_0_0_0_0_0_0_0" vbProcedure="false">4_METEORNA!$9:$9</definedName>
    <definedName function="false" hidden="false" localSheetId="4" name="_xlnm.Print_Titles_0_0_0_0_0_0_0_0_0_0_0_0_0_0" vbProcedure="false">4_METEORNA!$9:$9</definedName>
    <definedName function="false" hidden="false" localSheetId="5" name="_xlnm.Print_Area" vbProcedure="false">'5_PROMET (cesta)'!$B$1:$H$57</definedName>
    <definedName function="false" hidden="false" localSheetId="5" name="_xlnm.Print_Area_0" vbProcedure="false">'5_PROMET (cesta)'!$B$1:$H$57</definedName>
    <definedName function="false" hidden="false" localSheetId="5" name="_xlnm.Print_Area_0_0" vbProcedure="false">'5_PROMET (cesta)'!$B$1:$H$57</definedName>
    <definedName function="false" hidden="false" localSheetId="5" name="_xlnm.Print_Area_0_0_0" vbProcedure="false">'5_PROMET (cesta)'!$B$1:$H$57</definedName>
    <definedName function="false" hidden="false" localSheetId="5" name="_xlnm.Print_Area_0_0_0_0" vbProcedure="false">'5_PROMET (cesta)'!$B$1:$H$57</definedName>
    <definedName function="false" hidden="false" localSheetId="5" name="_xlnm.Print_Area_0_0_0_0_0" vbProcedure="false">'5_PROMET (cesta)'!$B$1:$H$57</definedName>
    <definedName function="false" hidden="false" localSheetId="5" name="_xlnm.Print_Area_0_0_0_0_0_0" vbProcedure="false">'5_PROMET (cesta)'!$B$1:$H$57</definedName>
    <definedName function="false" hidden="false" localSheetId="5" name="_xlnm.Print_Area_0_0_0_0_0_0_0" vbProcedure="false">'5_PROMET (cesta)'!$B$1:$H$57</definedName>
    <definedName function="false" hidden="false" localSheetId="5" name="_xlnm.Print_Area_0_0_0_0_0_0_0_0" vbProcedure="false">'5_PROMET (cesta)'!$B$1:$H$57</definedName>
    <definedName function="false" hidden="false" localSheetId="5" name="_xlnm.Print_Area_0_0_0_0_0_0_0_0_0" vbProcedure="false">'5_PROMET (cesta)'!$B$1:$H$57</definedName>
    <definedName function="false" hidden="false" localSheetId="5" name="_xlnm.Print_Area_0_0_0_0_0_0_0_0_0_0" vbProcedure="false">'5_PROMET (cesta)'!$B$1:$H$57</definedName>
    <definedName function="false" hidden="false" localSheetId="5" name="_xlnm.Print_Area_0_0_0_0_0_0_0_0_0_0_0" vbProcedure="false">'5_PROMET (cesta)'!$B$1:$H$57</definedName>
    <definedName function="false" hidden="false" localSheetId="5" name="_xlnm.Print_Area_0_0_0_0_0_0_0_0_0_0_0_0" vbProcedure="false">'5_PROMET (cesta)'!$B$1:$H$57</definedName>
    <definedName function="false" hidden="false" localSheetId="5" name="_xlnm.Print_Area_0_0_0_0_0_0_0_0_0_0_0_0_0" vbProcedure="false">'5_PROMET (cesta)'!$B$1:$H$57</definedName>
    <definedName function="false" hidden="false" localSheetId="5" name="_xlnm.Print_Area_0_0_0_0_0_0_0_0_0_0_0_0_0_0" vbProcedure="false">'5_PROMET (cesta)'!$B$1:$H$57</definedName>
    <definedName function="false" hidden="false" localSheetId="5" name="_xlnm.Print_Titles" vbProcedure="false">'5_PROMET (cesta)'!$6:$7</definedName>
    <definedName function="false" hidden="false" localSheetId="5" name="_xlnm.Print_Titles_0" vbProcedure="false">'5_PROMET (cesta)'!$6:$7</definedName>
    <definedName function="false" hidden="false" localSheetId="5" name="_xlnm.Print_Titles_0_0" vbProcedure="false">'5_PROMET (cesta)'!$6:$7</definedName>
    <definedName function="false" hidden="false" localSheetId="5" name="_xlnm.Print_Titles_0_0_0" vbProcedure="false">'5_PROMET (cesta)'!$6:$7</definedName>
    <definedName function="false" hidden="false" localSheetId="5" name="_xlnm.Print_Titles_0_0_0_0" vbProcedure="false">'5_PROMET (cesta)'!$6:$7</definedName>
    <definedName function="false" hidden="false" localSheetId="5" name="_xlnm.Print_Titles_0_0_0_0_0" vbProcedure="false">'5_PROMET (cesta)'!$6:$7</definedName>
    <definedName function="false" hidden="false" localSheetId="5" name="_xlnm.Print_Titles_0_0_0_0_0_0" vbProcedure="false">'5_PROMET (cesta)'!$6:$7</definedName>
    <definedName function="false" hidden="false" localSheetId="5" name="_xlnm.Print_Titles_0_0_0_0_0_0_0" vbProcedure="false">'5_PROMET (cesta)'!$6:$7</definedName>
    <definedName function="false" hidden="false" localSheetId="5" name="_xlnm.Print_Titles_0_0_0_0_0_0_0_0" vbProcedure="false">'5_PROMET (cesta)'!$6:$7</definedName>
    <definedName function="false" hidden="false" localSheetId="5" name="_xlnm.Print_Titles_0_0_0_0_0_0_0_0_0" vbProcedure="false">'5_PROMET (cesta)'!$6:$7</definedName>
    <definedName function="false" hidden="false" localSheetId="5" name="_xlnm.Print_Titles_0_0_0_0_0_0_0_0_0_0" vbProcedure="false">'5_PROMET (cesta)'!$6:$7</definedName>
    <definedName function="false" hidden="false" localSheetId="5" name="_xlnm.Print_Titles_0_0_0_0_0_0_0_0_0_0_0" vbProcedure="false">'5_PROMET (cesta)'!$6:$7</definedName>
    <definedName function="false" hidden="false" localSheetId="5" name="_xlnm.Print_Titles_0_0_0_0_0_0_0_0_0_0_0_0" vbProcedure="false">'5_PROMET (cesta)'!$6:$7</definedName>
    <definedName function="false" hidden="false" localSheetId="5" name="_xlnm.Print_Titles_0_0_0_0_0_0_0_0_0_0_0_0_0" vbProcedure="false">'5_PROMET (cesta)'!$6:$7</definedName>
    <definedName function="false" hidden="false" localSheetId="5" name="_xlnm.Print_Titles_0_0_0_0_0_0_0_0_0_0_0_0_0_0" vbProcedure="false">'5_PROMET (cesta)'!$6:$7</definedName>
    <definedName function="false" hidden="false" localSheetId="6" name="_xlnm.Print_Area" vbProcedure="false">'6_PROMET (pločnik in BUS)'!$B$1:$H$48</definedName>
    <definedName function="false" hidden="false" localSheetId="6" name="_xlnm.Print_Area_0" vbProcedure="false">'6_PROMET (pločnik in BUS)'!$B$1:$H$48</definedName>
    <definedName function="false" hidden="false" localSheetId="6" name="_xlnm.Print_Area_0_0" vbProcedure="false">'6_PROMET (pločnik in BUS)'!$B$1:$H$48</definedName>
    <definedName function="false" hidden="false" localSheetId="6" name="_xlnm.Print_Area_0_0_0" vbProcedure="false">'6_PROMET (pločnik in BUS)'!$B$1:$H$48</definedName>
    <definedName function="false" hidden="false" localSheetId="6" name="_xlnm.Print_Area_0_0_0_0" vbProcedure="false">'6_PROMET (pločnik in BUS)'!$B$1:$H$48</definedName>
    <definedName function="false" hidden="false" localSheetId="6" name="_xlnm.Print_Area_0_0_0_0_0" vbProcedure="false">'6_PROMET (pločnik in BUS)'!$B$1:$H$48</definedName>
    <definedName function="false" hidden="false" localSheetId="6" name="_xlnm.Print_Area_0_0_0_0_0_0" vbProcedure="false">'6_PROMET (pločnik in BUS)'!$B$1:$H$48</definedName>
    <definedName function="false" hidden="false" localSheetId="6" name="_xlnm.Print_Area_0_0_0_0_0_0_0" vbProcedure="false">'6_PROMET (pločnik in BUS)'!$B$1:$H$48</definedName>
    <definedName function="false" hidden="false" localSheetId="6" name="_xlnm.Print_Area_0_0_0_0_0_0_0_0" vbProcedure="false">'6_PROMET (pločnik in BUS)'!$B$1:$H$48</definedName>
    <definedName function="false" hidden="false" localSheetId="6" name="_xlnm.Print_Area_0_0_0_0_0_0_0_0_0" vbProcedure="false">'6_PROMET (pločnik in BUS)'!$B$1:$H$48</definedName>
    <definedName function="false" hidden="false" localSheetId="6" name="_xlnm.Print_Area_0_0_0_0_0_0_0_0_0_0" vbProcedure="false">'6_PROMET (pločnik in BUS)'!$B$1:$H$48</definedName>
    <definedName function="false" hidden="false" localSheetId="6" name="_xlnm.Print_Area_0_0_0_0_0_0_0_0_0_0_0" vbProcedure="false">'6_PROMET (pločnik in BUS)'!$B$1:$H$48</definedName>
    <definedName function="false" hidden="false" localSheetId="6" name="_xlnm.Print_Area_0_0_0_0_0_0_0_0_0_0_0_0" vbProcedure="false">'6_PROMET (pločnik in BUS)'!$B$1:$H$48</definedName>
    <definedName function="false" hidden="false" localSheetId="6" name="_xlnm.Print_Area_0_0_0_0_0_0_0_0_0_0_0_0_0" vbProcedure="false">'6_PROMET (pločnik in BUS)'!$B$1:$H$48</definedName>
    <definedName function="false" hidden="false" localSheetId="6" name="_xlnm.Print_Area_0_0_0_0_0_0_0_0_0_0_0_0_0_0" vbProcedure="false">'6_PROMET (pločnik in BUS)'!$B$1:$H$48</definedName>
    <definedName function="false" hidden="false" localSheetId="6" name="_xlnm.Print_Titles" vbProcedure="false">'6_PROMET (pločnik in BUS)'!$6:$7</definedName>
    <definedName function="false" hidden="false" localSheetId="6" name="_xlnm.Print_Titles_0" vbProcedure="false">'6_PROMET (pločnik in BUS)'!$6:$7</definedName>
    <definedName function="false" hidden="false" localSheetId="6" name="_xlnm.Print_Titles_0_0" vbProcedure="false">'6_PROMET (pločnik in BUS)'!$6:$7</definedName>
    <definedName function="false" hidden="false" localSheetId="6" name="_xlnm.Print_Titles_0_0_0" vbProcedure="false">'6_PROMET (pločnik in BUS)'!$6:$7</definedName>
    <definedName function="false" hidden="false" localSheetId="6" name="_xlnm.Print_Titles_0_0_0_0" vbProcedure="false">'6_PROMET (pločnik in BUS)'!$6:$7</definedName>
    <definedName function="false" hidden="false" localSheetId="6" name="_xlnm.Print_Titles_0_0_0_0_0" vbProcedure="false">'6_PROMET (pločnik in BUS)'!$6:$7</definedName>
    <definedName function="false" hidden="false" localSheetId="6" name="_xlnm.Print_Titles_0_0_0_0_0_0" vbProcedure="false">'6_PROMET (pločnik in BUS)'!$6:$7</definedName>
    <definedName function="false" hidden="false" localSheetId="6" name="_xlnm.Print_Titles_0_0_0_0_0_0_0" vbProcedure="false">'6_PROMET (pločnik in BUS)'!$6:$7</definedName>
    <definedName function="false" hidden="false" localSheetId="6" name="_xlnm.Print_Titles_0_0_0_0_0_0_0_0" vbProcedure="false">'6_PROMET (pločnik in BUS)'!$6:$7</definedName>
    <definedName function="false" hidden="false" localSheetId="6" name="_xlnm.Print_Titles_0_0_0_0_0_0_0_0_0" vbProcedure="false">'6_PROMET (pločnik in BUS)'!$6:$7</definedName>
    <definedName function="false" hidden="false" localSheetId="6" name="_xlnm.Print_Titles_0_0_0_0_0_0_0_0_0_0" vbProcedure="false">'6_PROMET (pločnik in BUS)'!$6:$7</definedName>
    <definedName function="false" hidden="false" localSheetId="6" name="_xlnm.Print_Titles_0_0_0_0_0_0_0_0_0_0_0" vbProcedure="false">'6_PROMET (pločnik in BUS)'!$6:$7</definedName>
    <definedName function="false" hidden="false" localSheetId="6" name="_xlnm.Print_Titles_0_0_0_0_0_0_0_0_0_0_0_0" vbProcedure="false">'6_PROMET (pločnik in BUS)'!$6:$7</definedName>
    <definedName function="false" hidden="false" localSheetId="6" name="_xlnm.Print_Titles_0_0_0_0_0_0_0_0_0_0_0_0_0" vbProcedure="false">'6_PROMET (pločnik in BUS)'!$6:$7</definedName>
    <definedName function="false" hidden="false" localSheetId="6" name="_xlnm.Print_Titles_0_0_0_0_0_0_0_0_0_0_0_0_0_0" vbProcedure="false">'6_PROMET (pločnik in BUS)'!$6:$7</definedName>
    <definedName function="false" hidden="false" localSheetId="7" name="_xlnm.Print_Area" vbProcedure="false">7_ZAPORA!$B$1:$H$24</definedName>
    <definedName function="false" hidden="false" localSheetId="7" name="_xlnm.Print_Area_0" vbProcedure="false">7_ZAPORA!$B$1:$H$24</definedName>
    <definedName function="false" hidden="false" localSheetId="7" name="_xlnm.Print_Area_0_0" vbProcedure="false">7_ZAPORA!$B$1:$H$24</definedName>
    <definedName function="false" hidden="false" localSheetId="7" name="_xlnm.Print_Area_0_0_0" vbProcedure="false">7_ZAPORA!$B$1:$H$24</definedName>
    <definedName function="false" hidden="false" localSheetId="7" name="_xlnm.Print_Area_0_0_0_0" vbProcedure="false">7_ZAPORA!$B$1:$H$24</definedName>
    <definedName function="false" hidden="false" localSheetId="7" name="_xlnm.Print_Area_0_0_0_0_0" vbProcedure="false">7_ZAPORA!$B$1:$H$24</definedName>
    <definedName function="false" hidden="false" localSheetId="7" name="_xlnm.Print_Area_0_0_0_0_0_0" vbProcedure="false">7_ZAPORA!$B$1:$H$24</definedName>
    <definedName function="false" hidden="false" localSheetId="7" name="_xlnm.Print_Area_0_0_0_0_0_0_0" vbProcedure="false">7_ZAPORA!$B$1:$H$24</definedName>
    <definedName function="false" hidden="false" localSheetId="7" name="_xlnm.Print_Area_0_0_0_0_0_0_0_0" vbProcedure="false">7_ZAPORA!$B$1:$H$24</definedName>
    <definedName function="false" hidden="false" localSheetId="7" name="_xlnm.Print_Area_0_0_0_0_0_0_0_0_0" vbProcedure="false">7_ZAPORA!$B$1:$H$24</definedName>
    <definedName function="false" hidden="false" localSheetId="7" name="_xlnm.Print_Area_0_0_0_0_0_0_0_0_0_0" vbProcedure="false">7_ZAPORA!$B$1:$H$24</definedName>
    <definedName function="false" hidden="false" localSheetId="7" name="_xlnm.Print_Area_0_0_0_0_0_0_0_0_0_0_0" vbProcedure="false">7_ZAPORA!$B$1:$H$24</definedName>
    <definedName function="false" hidden="false" localSheetId="7" name="_xlnm.Print_Area_0_0_0_0_0_0_0_0_0_0_0_0" vbProcedure="false">7_ZAPORA!$B$1:$H$24</definedName>
    <definedName function="false" hidden="false" localSheetId="7" name="_xlnm.Print_Area_0_0_0_0_0_0_0_0_0_0_0_0_0" vbProcedure="false">7_ZAPORA!$B$1:$H$24</definedName>
    <definedName function="false" hidden="false" localSheetId="7" name="_xlnm.Print_Area_0_0_0_0_0_0_0_0_0_0_0_0_0_0" vbProcedure="false">7_ZAPORA!$B$1:$H$24</definedName>
    <definedName function="false" hidden="false" localSheetId="7" name="_xlnm.Print_Titles" vbProcedure="false">7_ZAPORA!$7:$8</definedName>
    <definedName function="false" hidden="false" localSheetId="7" name="_xlnm.Print_Titles_0" vbProcedure="false">7_ZAPORA!$7:$8</definedName>
    <definedName function="false" hidden="false" localSheetId="7" name="_xlnm.Print_Titles_0_0" vbProcedure="false">7_ZAPORA!$7:$8</definedName>
    <definedName function="false" hidden="false" localSheetId="7" name="_xlnm.Print_Titles_0_0_0" vbProcedure="false">7_ZAPORA!$7:$8</definedName>
    <definedName function="false" hidden="false" localSheetId="7" name="_xlnm.Print_Titles_0_0_0_0" vbProcedure="false">7_ZAPORA!$7:$8</definedName>
    <definedName function="false" hidden="false" localSheetId="7" name="_xlnm.Print_Titles_0_0_0_0_0" vbProcedure="false">7_ZAPORA!$7:$8</definedName>
    <definedName function="false" hidden="false" localSheetId="7" name="_xlnm.Print_Titles_0_0_0_0_0_0" vbProcedure="false">7_ZAPORA!$7:$8</definedName>
    <definedName function="false" hidden="false" localSheetId="7" name="_xlnm.Print_Titles_0_0_0_0_0_0_0" vbProcedure="false">7_ZAPORA!$7:$8</definedName>
    <definedName function="false" hidden="false" localSheetId="7" name="_xlnm.Print_Titles_0_0_0_0_0_0_0_0" vbProcedure="false">7_ZAPORA!$7:$8</definedName>
    <definedName function="false" hidden="false" localSheetId="7" name="_xlnm.Print_Titles_0_0_0_0_0_0_0_0_0" vbProcedure="false">7_ZAPORA!$7:$8</definedName>
    <definedName function="false" hidden="false" localSheetId="7" name="_xlnm.Print_Titles_0_0_0_0_0_0_0_0_0_0" vbProcedure="false">7_ZAPORA!$7:$8</definedName>
    <definedName function="false" hidden="false" localSheetId="7" name="_xlnm.Print_Titles_0_0_0_0_0_0_0_0_0_0_0" vbProcedure="false">7_ZAPORA!$7:$8</definedName>
    <definedName function="false" hidden="false" localSheetId="7" name="_xlnm.Print_Titles_0_0_0_0_0_0_0_0_0_0_0_0" vbProcedure="false">7_ZAPORA!$7:$8</definedName>
    <definedName function="false" hidden="false" localSheetId="7" name="_xlnm.Print_Titles_0_0_0_0_0_0_0_0_0_0_0_0_0" vbProcedure="false">7_ZAPORA!$7:$8</definedName>
    <definedName function="false" hidden="false" localSheetId="7" name="_xlnm.Print_Titles_0_0_0_0_0_0_0_0_0_0_0_0_0_0" vbProcedure="false">7_ZAPORA!$7:$8</definedName>
    <definedName function="false" hidden="false" localSheetId="8" name="_xlnm.Print_Area" vbProcedure="false">8_ELEKTRO!$A$1:$F$146</definedName>
    <definedName function="false" hidden="false" localSheetId="8" name="_xlnm.Print_Area_0" vbProcedure="false">8_ELEKTRO!$A$1:$F$146</definedName>
    <definedName function="false" hidden="false" localSheetId="8" name="_xlnm.Print_Area_0_0" vbProcedure="false">8_ELEKTRO!$A$1:$F$146</definedName>
    <definedName function="false" hidden="false" localSheetId="8" name="_xlnm.Print_Area_0_0_0" vbProcedure="false">8_ELEKTRO!$A$1:$F$146</definedName>
    <definedName function="false" hidden="false" localSheetId="8" name="_xlnm.Print_Area_0_0_0_0" vbProcedure="false">8_ELEKTRO!$A$1:$F$146</definedName>
    <definedName function="false" hidden="false" localSheetId="8" name="_xlnm.Print_Area_0_0_0_0_0" vbProcedure="false">8_ELEKTRO!$A$1:$F$146</definedName>
    <definedName function="false" hidden="false" localSheetId="8" name="_xlnm.Print_Area_0_0_0_0_0_0" vbProcedure="false">8_ELEKTRO!$A$1:$F$146</definedName>
    <definedName function="false" hidden="false" localSheetId="8" name="_xlnm.Print_Area_0_0_0_0_0_0_0" vbProcedure="false">8_ELEKTRO!$A$1:$F$146</definedName>
    <definedName function="false" hidden="false" localSheetId="8" name="_xlnm.Print_Area_0_0_0_0_0_0_0_0" vbProcedure="false">8_ELEKTRO!$A$1:$F$146</definedName>
    <definedName function="false" hidden="false" localSheetId="8" name="_xlnm.Print_Area_0_0_0_0_0_0_0_0_0" vbProcedure="false">8_ELEKTRO!$A$1:$F$146</definedName>
    <definedName function="false" hidden="false" localSheetId="8" name="_xlnm.Print_Area_0_0_0_0_0_0_0_0_0_0" vbProcedure="false">8_ELEKTRO!$A$1:$F$146</definedName>
    <definedName function="false" hidden="false" localSheetId="8" name="_xlnm.Print_Area_0_0_0_0_0_0_0_0_0_0_0" vbProcedure="false">8_ELEKTRO!$A$1:$F$146</definedName>
    <definedName function="false" hidden="false" localSheetId="8" name="_xlnm.Print_Area_0_0_0_0_0_0_0_0_0_0_0_0" vbProcedure="false">8_ELEKTRO!$A$1:$F$146</definedName>
    <definedName function="false" hidden="false" localSheetId="8" name="_xlnm.Print_Area_0_0_0_0_0_0_0_0_0_0_0_0_0" vbProcedure="false">8_ELEKTRO!$A$1:$F$146</definedName>
    <definedName function="false" hidden="false" localSheetId="8" name="_xlnm.Print_Area_0_0_0_0_0_0_0_0_0_0_0_0_0_0" vbProcedure="false">8_ELEKTRO!$A$1:$F$146</definedName>
    <definedName function="false" hidden="false" localSheetId="9" name="_xlnm.Print_Area" vbProcedure="false">'9_CR - trasa'!$A$1:$H$199</definedName>
    <definedName function="false" hidden="false" localSheetId="9" name="_xlnm.Print_Area_0" vbProcedure="false">'9_CR - trasa'!$A$1:$H$199</definedName>
    <definedName function="false" hidden="false" localSheetId="9" name="_xlnm.Print_Area_0_0" vbProcedure="false">'9_CR - trasa'!$A$1:$H$199</definedName>
    <definedName function="false" hidden="false" localSheetId="9" name="_xlnm.Print_Area_0_0_0" vbProcedure="false">'9_CR - trasa'!$A$1:$H$199</definedName>
    <definedName function="false" hidden="false" localSheetId="9" name="_xlnm.Print_Area_0_0_0_0" vbProcedure="false">'9_CR - trasa'!$A$1:$H$199</definedName>
    <definedName function="false" hidden="false" localSheetId="9" name="_xlnm.Print_Area_0_0_0_0_0" vbProcedure="false">'9_CR - trasa'!$A$1:$H$199</definedName>
    <definedName function="false" hidden="false" localSheetId="9" name="_xlnm.Print_Area_0_0_0_0_0_0" vbProcedure="false">'9_CR - trasa'!$A$1:$H$199</definedName>
    <definedName function="false" hidden="false" localSheetId="9" name="_xlnm.Print_Area_0_0_0_0_0_0_0" vbProcedure="false">'9_CR - trasa'!$A$1:$H$199</definedName>
    <definedName function="false" hidden="false" localSheetId="9" name="_xlnm.Print_Area_0_0_0_0_0_0_0_0" vbProcedure="false">'9_CR - trasa'!$A$1:$H$199</definedName>
    <definedName function="false" hidden="false" localSheetId="9" name="_xlnm.Print_Area_0_0_0_0_0_0_0_0_0" vbProcedure="false">'9_CR - trasa'!$A$1:$H$199</definedName>
    <definedName function="false" hidden="false" localSheetId="9" name="_xlnm.Print_Area_0_0_0_0_0_0_0_0_0_0" vbProcedure="false">'9_CR - trasa'!$A$1:$H$199</definedName>
    <definedName function="false" hidden="false" localSheetId="9" name="_xlnm.Print_Area_0_0_0_0_0_0_0_0_0_0_0" vbProcedure="false">'9_CR - trasa'!$A$1:$H$199</definedName>
    <definedName function="false" hidden="false" localSheetId="9" name="_xlnm.Print_Area_0_0_0_0_0_0_0_0_0_0_0_0" vbProcedure="false">'9_CR - trasa'!$A$1:$H$199</definedName>
    <definedName function="false" hidden="false" localSheetId="9" name="_xlnm.Print_Area_0_0_0_0_0_0_0_0_0_0_0_0_0" vbProcedure="false">'9_CR - trasa'!$A$1:$H$199</definedName>
    <definedName function="false" hidden="false" localSheetId="9" name="_xlnm.Print_Area_0_0_0_0_0_0_0_0_0_0_0_0_0_0" vbProcedure="false">'9_CR - trasa'!$A$1:$H$199</definedName>
    <definedName function="false" hidden="false" localSheetId="10" name="_xlnm.Print_Area" vbProcedure="false">'9_CR - dovod'!$A$1:$H$110</definedName>
    <definedName function="false" hidden="false" localSheetId="10" name="_xlnm.Print_Area_0" vbProcedure="false">'9_CR - dovod'!$A$1:$H$110</definedName>
    <definedName function="false" hidden="false" localSheetId="10" name="_xlnm.Print_Area_0_0" vbProcedure="false">'9_CR - dovod'!$A$1:$H$110</definedName>
    <definedName function="false" hidden="false" localSheetId="10" name="_xlnm.Print_Area_0_0_0" vbProcedure="false">'9_CR - dovod'!$A$1:$H$110</definedName>
    <definedName function="false" hidden="false" localSheetId="10" name="_xlnm.Print_Area_0_0_0_0" vbProcedure="false">'9_CR - dovod'!$A$1:$H$110</definedName>
    <definedName function="false" hidden="false" localSheetId="10" name="_xlnm.Print_Area_0_0_0_0_0" vbProcedure="false">'9_CR - dovod'!$A$1:$H$110</definedName>
    <definedName function="false" hidden="false" localSheetId="10" name="_xlnm.Print_Area_0_0_0_0_0_0" vbProcedure="false">'9_CR - dovod'!$A$1:$H$110</definedName>
    <definedName function="false" hidden="false" localSheetId="10" name="_xlnm.Print_Area_0_0_0_0_0_0_0" vbProcedure="false">'9_CR - dovod'!$A$1:$H$110</definedName>
    <definedName function="false" hidden="false" localSheetId="10" name="_xlnm.Print_Area_0_0_0_0_0_0_0_0" vbProcedure="false">'9_CR - dovod'!$A$1:$H$110</definedName>
    <definedName function="false" hidden="false" localSheetId="10" name="_xlnm.Print_Area_0_0_0_0_0_0_0_0_0" vbProcedure="false">'9_CR - dovod'!$A$1:$H$110</definedName>
    <definedName function="false" hidden="false" localSheetId="10" name="_xlnm.Print_Area_0_0_0_0_0_0_0_0_0_0" vbProcedure="false">'9_CR - dovod'!$A$1:$H$110</definedName>
    <definedName function="false" hidden="false" localSheetId="10" name="_xlnm.Print_Area_0_0_0_0_0_0_0_0_0_0_0" vbProcedure="false">'9_CR - dovod'!$A$1:$H$110</definedName>
    <definedName function="false" hidden="false" localSheetId="10" name="_xlnm.Print_Area_0_0_0_0_0_0_0_0_0_0_0_0" vbProcedure="false">'9_CR - dovod'!$A$1:$H$110</definedName>
    <definedName function="false" hidden="false" localSheetId="10" name="_xlnm.Print_Area_0_0_0_0_0_0_0_0_0_0_0_0_0" vbProcedure="false">'9_CR - dovod'!$A$1:$H$110</definedName>
    <definedName function="false" hidden="false" localSheetId="10" name="_xlnm.Print_Area_0_0_0_0_0_0_0_0_0_0_0_0_0_0" vbProcedure="false">'9_CR - dovod'!$A$1:$H$110</definedName>
    <definedName function="false" hidden="false" localSheetId="11" name="_xlnm.Print_Area" vbProcedure="false">'10_KKS - INVESTITOR'!$A$1:$F$28</definedName>
    <definedName function="false" hidden="false" localSheetId="11" name="_xlnm.Print_Area_0" vbProcedure="false">'10_KKS - INVESTITOR'!$A$1:$F$28</definedName>
    <definedName function="false" hidden="false" localSheetId="11" name="_xlnm.Print_Area_0_0" vbProcedure="false">'10_KKS - INVESTITOR'!$A$1:$F$28</definedName>
    <definedName function="false" hidden="false" localSheetId="11" name="_xlnm.Print_Area_0_0_0" vbProcedure="false">'10_KKS - INVESTITOR'!$A$1:$F$28</definedName>
    <definedName function="false" hidden="false" localSheetId="11" name="_xlnm.Print_Area_0_0_0_0" vbProcedure="false">'10_KKS - INVESTITOR'!$A$1:$F$28</definedName>
    <definedName function="false" hidden="false" localSheetId="11" name="_xlnm.Print_Area_0_0_0_0_0" vbProcedure="false">'10_KKS - INVESTITOR'!$A$1:$F$28</definedName>
    <definedName function="false" hidden="false" localSheetId="11" name="_xlnm.Print_Area_0_0_0_0_0_0" vbProcedure="false">'10_KKS - INVESTITOR'!$A$1:$F$28</definedName>
    <definedName function="false" hidden="false" localSheetId="11" name="_xlnm.Print_Area_0_0_0_0_0_0_0" vbProcedure="false">'10_KKS - INVESTITOR'!$A$1:$F$28</definedName>
    <definedName function="false" hidden="false" localSheetId="11" name="_xlnm.Print_Area_0_0_0_0_0_0_0_0" vbProcedure="false">'10_KKS - INVESTITOR'!$A$1:$F$28</definedName>
    <definedName function="false" hidden="false" localSheetId="11" name="_xlnm.Print_Area_0_0_0_0_0_0_0_0_0" vbProcedure="false">'10_KKS - INVESTITOR'!$A$1:$F$28</definedName>
    <definedName function="false" hidden="false" localSheetId="11" name="_xlnm.Print_Area_0_0_0_0_0_0_0_0_0_0" vbProcedure="false">'10_KKS - INVESTITOR'!$A$1:$F$28</definedName>
    <definedName function="false" hidden="false" localSheetId="11" name="_xlnm.Print_Area_0_0_0_0_0_0_0_0_0_0_0" vbProcedure="false">'10_KKS - INVESTITOR'!$A$1:$F$28</definedName>
    <definedName function="false" hidden="false" localSheetId="11" name="_xlnm.Print_Area_0_0_0_0_0_0_0_0_0_0_0_0" vbProcedure="false">'10_KKS - INVESTITOR'!$A$1:$F$28</definedName>
    <definedName function="false" hidden="false" localSheetId="11" name="_xlnm.Print_Area_0_0_0_0_0_0_0_0_0_0_0_0_0" vbProcedure="false">'10_KKS - INVESTITOR'!$A$1:$F$28</definedName>
    <definedName function="false" hidden="false" localSheetId="11" name="_xlnm.Print_Area_0_0_0_0_0_0_0_0_0_0_0_0_0_0" vbProcedure="false">'10_KKS - INVESTITOR'!$A$1:$F$28</definedName>
    <definedName function="false" hidden="false" localSheetId="12" name="_xlnm.Print_Area" vbProcedure="false">'10_KKS - UPRAVLJALEC'!$A$1:$F$26</definedName>
    <definedName function="false" hidden="false" localSheetId="12" name="_xlnm.Print_Area_0" vbProcedure="false">'10_KKS - UPRAVLJALEC'!$A$1:$F$26</definedName>
    <definedName function="false" hidden="false" localSheetId="12" name="_xlnm.Print_Area_0_0" vbProcedure="false">'10_KKS - UPRAVLJALEC'!$A$1:$F$26</definedName>
    <definedName function="false" hidden="false" localSheetId="12" name="_xlnm.Print_Area_0_0_0" vbProcedure="false">'10_KKS - UPRAVLJALEC'!$A$1:$F$26</definedName>
    <definedName function="false" hidden="false" localSheetId="12" name="_xlnm.Print_Area_0_0_0_0" vbProcedure="false">'10_KKS - UPRAVLJALEC'!$A$1:$F$26</definedName>
    <definedName function="false" hidden="false" localSheetId="12" name="_xlnm.Print_Area_0_0_0_0_0" vbProcedure="false">'10_KKS - UPRAVLJALEC'!$A$1:$F$26</definedName>
    <definedName function="false" hidden="false" localSheetId="12" name="_xlnm.Print_Area_0_0_0_0_0_0" vbProcedure="false">'10_KKS - UPRAVLJALEC'!$A$1:$F$26</definedName>
    <definedName function="false" hidden="false" localSheetId="12" name="_xlnm.Print_Area_0_0_0_0_0_0_0" vbProcedure="false">'10_KKS - UPRAVLJALEC'!$A$1:$F$26</definedName>
    <definedName function="false" hidden="false" localSheetId="12" name="_xlnm.Print_Area_0_0_0_0_0_0_0_0" vbProcedure="false">'10_KKS - UPRAVLJALEC'!$A$1:$F$26</definedName>
    <definedName function="false" hidden="false" localSheetId="12" name="_xlnm.Print_Area_0_0_0_0_0_0_0_0_0" vbProcedure="false">'10_KKS - UPRAVLJALEC'!$A$1:$F$26</definedName>
    <definedName function="false" hidden="false" localSheetId="12" name="_xlnm.Print_Area_0_0_0_0_0_0_0_0_0_0" vbProcedure="false">'10_KKS - UPRAVLJALEC'!$A$1:$F$26</definedName>
    <definedName function="false" hidden="false" localSheetId="12" name="_xlnm.Print_Area_0_0_0_0_0_0_0_0_0_0_0" vbProcedure="false">'10_KKS - UPRAVLJALEC'!$A$1:$F$26</definedName>
    <definedName function="false" hidden="false" localSheetId="12" name="_xlnm.Print_Area_0_0_0_0_0_0_0_0_0_0_0_0" vbProcedure="false">'10_KKS - UPRAVLJALEC'!$A$1:$F$26</definedName>
    <definedName function="false" hidden="false" localSheetId="12" name="_xlnm.Print_Area_0_0_0_0_0_0_0_0_0_0_0_0_0" vbProcedure="false">'10_KKS - UPRAVLJALEC'!$A$1:$F$26</definedName>
    <definedName function="false" hidden="false" localSheetId="12" name="_xlnm.Print_Area_0_0_0_0_0_0_0_0_0_0_0_0_0_0" vbProcedure="false">'10_KKS - UPRAVLJALEC'!$A$1:$F$26</definedName>
    <definedName function="false" hidden="false" localSheetId="13" name="_xlnm.Print_Area" vbProcedure="false">11_TK!$A$1:$F$88</definedName>
    <definedName function="false" hidden="false" localSheetId="13" name="_xlnm.Print_Area_0" vbProcedure="false">11_TK!$A$1:$F$88</definedName>
    <definedName function="false" hidden="false" localSheetId="13" name="_xlnm.Print_Area_0_0" vbProcedure="false">11_TK!$A$1:$F$88</definedName>
    <definedName function="false" hidden="false" localSheetId="13" name="_xlnm.Print_Area_0_0_0" vbProcedure="false">11_TK!$A$1:$F$88</definedName>
    <definedName function="false" hidden="false" localSheetId="13" name="_xlnm.Print_Area_0_0_0_0" vbProcedure="false">11_TK!$A$1:$F$88</definedName>
    <definedName function="false" hidden="false" localSheetId="13" name="_xlnm.Print_Area_0_0_0_0_0" vbProcedure="false">11_TK!$A$1:$F$88</definedName>
    <definedName function="false" hidden="false" localSheetId="13" name="_xlnm.Print_Area_0_0_0_0_0_0" vbProcedure="false">11_TK!$A$1:$F$88</definedName>
    <definedName function="false" hidden="false" localSheetId="13" name="_xlnm.Print_Area_0_0_0_0_0_0_0" vbProcedure="false">11_TK!$A$1:$F$88</definedName>
    <definedName function="false" hidden="false" localSheetId="13" name="_xlnm.Print_Area_0_0_0_0_0_0_0_0" vbProcedure="false">11_TK!$A$1:$F$88</definedName>
    <definedName function="false" hidden="false" localSheetId="13" name="_xlnm.Print_Area_0_0_0_0_0_0_0_0_0" vbProcedure="false">11_TK!$A$1:$F$88</definedName>
    <definedName function="false" hidden="false" localSheetId="13" name="_xlnm.Print_Area_0_0_0_0_0_0_0_0_0_0" vbProcedure="false">11_TK!$A$1:$F$88</definedName>
    <definedName function="false" hidden="false" localSheetId="13" name="_xlnm.Print_Area_0_0_0_0_0_0_0_0_0_0_0" vbProcedure="false">11_TK!$A$1:$F$88</definedName>
    <definedName function="false" hidden="false" localSheetId="13" name="_xlnm.Print_Area_0_0_0_0_0_0_0_0_0_0_0_0" vbProcedure="false">11_TK!$A$1:$F$88</definedName>
    <definedName function="false" hidden="false" localSheetId="13" name="_xlnm.Print_Area_0_0_0_0_0_0_0_0_0_0_0_0_0" vbProcedure="false">11_TK!$A$1:$F$88</definedName>
    <definedName function="false" hidden="false" localSheetId="13" name="_xlnm.Print_Area_0_0_0_0_0_0_0_0_0_0_0_0_0_0" vbProcedure="false">11_TK!$A$1:$F$88</definedName>
    <definedName function="false" hidden="false" localSheetId="14" name="_xlnm.Print_Area" vbProcedure="false">12_VODOVOD!$A$1:$I$188</definedName>
    <definedName function="false" hidden="false" localSheetId="14" name="_xlnm.Print_Area_0" vbProcedure="false">12_VODOVOD!$A$1:$I$188</definedName>
    <definedName function="false" hidden="false" localSheetId="14" name="_xlnm.Print_Area_0_0" vbProcedure="false">12_VODOVOD!$A$1:$I$188</definedName>
    <definedName function="false" hidden="false" localSheetId="14" name="_xlnm.Print_Area_0_0_0" vbProcedure="false">12_VODOVOD!$A$1:$I$188</definedName>
    <definedName function="false" hidden="false" localSheetId="14" name="_xlnm.Print_Area_0_0_0_0" vbProcedure="false">12_VODOVOD!$A$1:$I$188</definedName>
    <definedName function="false" hidden="false" localSheetId="14" name="_xlnm.Print_Area_0_0_0_0_0" vbProcedure="false">12_VODOVOD!$A$1:$I$188</definedName>
    <definedName function="false" hidden="false" localSheetId="14" name="_xlnm.Print_Area_0_0_0_0_0_0" vbProcedure="false">12_VODOVOD!$A$1:$I$188</definedName>
    <definedName function="false" hidden="false" localSheetId="14" name="_xlnm.Print_Area_0_0_0_0_0_0_0" vbProcedure="false">12_VODOVOD!$A$1:$I$188</definedName>
    <definedName function="false" hidden="false" localSheetId="14" name="_xlnm.Print_Area_0_0_0_0_0_0_0_0" vbProcedure="false">12_VODOVOD!$A$1:$I$188</definedName>
    <definedName function="false" hidden="false" localSheetId="14" name="_xlnm.Print_Area_0_0_0_0_0_0_0_0_0" vbProcedure="false">12_VODOVOD!$A$1:$I$188</definedName>
    <definedName function="false" hidden="false" localSheetId="14" name="_xlnm.Print_Area_0_0_0_0_0_0_0_0_0_0" vbProcedure="false">12_VODOVOD!$A$1:$I$188</definedName>
    <definedName function="false" hidden="false" localSheetId="14" name="_xlnm.Print_Area_0_0_0_0_0_0_0_0_0_0_0" vbProcedure="false">12_VODOVOD!$A$1:$I$188</definedName>
    <definedName function="false" hidden="false" localSheetId="14" name="_xlnm.Print_Area_0_0_0_0_0_0_0_0_0_0_0_0" vbProcedure="false">12_VODOVOD!$A$1:$I$188</definedName>
    <definedName function="false" hidden="false" localSheetId="14" name="_xlnm.Print_Area_0_0_0_0_0_0_0_0_0_0_0_0_0" vbProcedure="false">12_VODOVOD!$A$1:$I$188</definedName>
    <definedName function="false" hidden="false" localSheetId="14" name="_xlnm.Print_Area_0_0_0_0_0_0_0_0_0_0_0_0_0_0" vbProcedure="false">12_VODOVOD!$A$1:$I$188</definedName>
    <definedName function="false" hidden="false" localSheetId="14" name="_xlnm.Print_Titles" vbProcedure="false">12_VODOVOD!$8:$9</definedName>
    <definedName function="false" hidden="false" localSheetId="14" name="_xlnm.Print_Titles_0" vbProcedure="false">12_VODOVOD!$8:$9</definedName>
    <definedName function="false" hidden="false" localSheetId="14" name="_xlnm.Print_Titles_0_0" vbProcedure="false">12_VODOVOD!$8:$9</definedName>
    <definedName function="false" hidden="false" localSheetId="14" name="_xlnm.Print_Titles_0_0_0" vbProcedure="false">12_VODOVOD!$8:$9</definedName>
    <definedName function="false" hidden="false" localSheetId="14" name="_xlnm.Print_Titles_0_0_0_0" vbProcedure="false">12_VODOVOD!$8:$9</definedName>
    <definedName function="false" hidden="false" localSheetId="14" name="_xlnm.Print_Titles_0_0_0_0_0" vbProcedure="false">12_VODOVOD!$8:$9</definedName>
    <definedName function="false" hidden="false" localSheetId="14" name="_xlnm.Print_Titles_0_0_0_0_0_0" vbProcedure="false">12_VODOVOD!$8:$9</definedName>
    <definedName function="false" hidden="false" localSheetId="14" name="_xlnm.Print_Titles_0_0_0_0_0_0_0" vbProcedure="false">12_VODOVOD!$8:$9</definedName>
    <definedName function="false" hidden="false" localSheetId="14" name="_xlnm.Print_Titles_0_0_0_0_0_0_0_0" vbProcedure="false">12_VODOVOD!$8:$9</definedName>
    <definedName function="false" hidden="false" localSheetId="14" name="_xlnm.Print_Titles_0_0_0_0_0_0_0_0_0" vbProcedure="false">12_VODOVOD!$8:$9</definedName>
    <definedName function="false" hidden="false" localSheetId="14" name="_xlnm.Print_Titles_0_0_0_0_0_0_0_0_0_0" vbProcedure="false">12_VODOVOD!$8:$9</definedName>
    <definedName function="false" hidden="false" localSheetId="14" name="_xlnm.Print_Titles_0_0_0_0_0_0_0_0_0_0_0" vbProcedure="false">12_VODOVOD!$8:$9</definedName>
    <definedName function="false" hidden="false" localSheetId="14" name="_xlnm.Print_Titles_0_0_0_0_0_0_0_0_0_0_0_0" vbProcedure="false">12_VODOVOD!$8:$9</definedName>
    <definedName function="false" hidden="false" localSheetId="14" name="_xlnm.Print_Titles_0_0_0_0_0_0_0_0_0_0_0_0_0" vbProcedure="false">12_VODOVOD!$8:$9</definedName>
    <definedName function="false" hidden="false" localSheetId="14" name="_xlnm.Print_Titles_0_0_0_0_0_0_0_0_0_0_0_0_0_0" vbProcedure="false">12_VODOVOD!$8:$9</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<sst xmlns="http://schemas.openxmlformats.org/spreadsheetml/2006/main" count="2262" uniqueCount="1165">
  <si>
    <t xml:space="preserve">REKAPITULACIJA STROŠKOV INVESTICIJE </t>
  </si>
  <si>
    <t xml:space="preserve">REKONSTRUKCIJA CESTE  R1 - 229/1286 Rogoznica – Senarska  od km 0,416 do km 0,877   (odsek III)</t>
  </si>
  <si>
    <t xml:space="preserve">Opis dela:</t>
  </si>
  <si>
    <t xml:space="preserve">št. projekta</t>
  </si>
  <si>
    <t xml:space="preserve">Vrednost</t>
  </si>
  <si>
    <t xml:space="preserve">I.</t>
  </si>
  <si>
    <t xml:space="preserve">GRADBENA DELA:</t>
  </si>
  <si>
    <t xml:space="preserve">Cestna dela</t>
  </si>
  <si>
    <t xml:space="preserve">LINEAL
600C-C/09</t>
  </si>
  <si>
    <t xml:space="preserve">Pločniki</t>
  </si>
  <si>
    <t xml:space="preserve">Avtobusno postajališče skupaj</t>
  </si>
  <si>
    <t xml:space="preserve">Meteorna odvodnja</t>
  </si>
  <si>
    <t xml:space="preserve">Gradbena dela skupaj:</t>
  </si>
  <si>
    <t xml:space="preserve">II.</t>
  </si>
  <si>
    <t xml:space="preserve">PROMETNA OPREMA</t>
  </si>
  <si>
    <t xml:space="preserve">Prometna oprema (ceste)</t>
  </si>
  <si>
    <t xml:space="preserve">LINEAL
600-PRO/09</t>
  </si>
  <si>
    <t xml:space="preserve">Prometna oprema (pločniki in BUS)</t>
  </si>
  <si>
    <t xml:space="preserve">Zavarovanje in vodenje prometa v času gradnje</t>
  </si>
  <si>
    <t xml:space="preserve">LINEAL
600-ZAP/09</t>
  </si>
  <si>
    <t xml:space="preserve">Prometna oprema skupaj</t>
  </si>
  <si>
    <t xml:space="preserve">III.</t>
  </si>
  <si>
    <t xml:space="preserve">KOMUNALNI VODI:</t>
  </si>
  <si>
    <t xml:space="preserve">Ureditev EEO 0,4kV III. etapa</t>
  </si>
  <si>
    <t xml:space="preserve">Dob inženiring
09-BD/4-01</t>
  </si>
  <si>
    <t xml:space="preserve">Cestna razsvetljava III. etapa</t>
  </si>
  <si>
    <t xml:space="preserve">Dob inženiring
09-BD/1-103</t>
  </si>
  <si>
    <t xml:space="preserve">Zaščita in prestavitev CATV vodov III. etapa</t>
  </si>
  <si>
    <t xml:space="preserve">ELMITEL
K0139-C</t>
  </si>
  <si>
    <t xml:space="preserve">Zaščita in prestavitev TK omrežja III. etapa</t>
  </si>
  <si>
    <t xml:space="preserve">LINEAL
600-TKO/09</t>
  </si>
  <si>
    <t xml:space="preserve">Prestavitev in zamenjava vodovodnih cevovodov III. etapa</t>
  </si>
  <si>
    <t xml:space="preserve">LINEAL
600C-VOD/09</t>
  </si>
  <si>
    <t xml:space="preserve">Komunalni vodi skupaj</t>
  </si>
  <si>
    <t xml:space="preserve">IV.</t>
  </si>
  <si>
    <t xml:space="preserve">DRUGO</t>
  </si>
  <si>
    <t xml:space="preserve">Nepredvidena dela (10%)</t>
  </si>
  <si>
    <t xml:space="preserve">Drugo skupaj</t>
  </si>
  <si>
    <t xml:space="preserve">INVESTICIJA SKUPAJ brez DDV</t>
  </si>
  <si>
    <t xml:space="preserve">DDV 22%</t>
  </si>
  <si>
    <t xml:space="preserve">Brez DDV</t>
  </si>
  <si>
    <t xml:space="preserve">INVESTICIJA SKUPAJ z DDV</t>
  </si>
  <si>
    <t xml:space="preserve">SPLOŠNE DOLOČBE</t>
  </si>
  <si>
    <t xml:space="preserve">VELJA ZA VSA POGODBENA DELA IN VSE POSTAVKE </t>
  </si>
  <si>
    <t xml:space="preserve">1.</t>
  </si>
  <si>
    <t xml:space="preserve">Pričakuje se, da je Izvajalec pred pošiljanjem svoje Ponudbe obiskal in natančno pregledal gradbišče in okolico, da se je predhodno seznanil z vsemi geotehničnimi, hidrološkimi, meteorološkimi raziskavami in drugimi podatki, da se je seznanil z obstoječimi cestami in ostalimi prometnimi potmi, da je spoznal vse bistvene elemente, ki lahko vplivajo na organizacijo gradbišča, da je preizkusil in kontroliral vse obstoječe vire za oskrbo z materialom ter vse ostale okoliščine,  ki lahko vplivajo na izvedbo del, da se je seznanil z vsemi predpisi in zakoni glede plačila taks, davkov in ostalih dajatev v R Sloveniji, da je v celoti proučil dokumentacijo o oddaji del, da je prišel do vseh potrebnih podatkov, ki vplivajo na izvedbo del ter da je na podlagi vsega tega tudi oddal svojo ponudbo.</t>
  </si>
  <si>
    <t xml:space="preserve">2.</t>
  </si>
  <si>
    <t xml:space="preserve">V cenah v popisnih postavkah mora ponudnik zajeti vse stroške za izdelavo postavke razen za dela, ki so posebej navedena in izključena iz postavke:
- vsa dela in pomožna dela, vsi materiali
- vse dobave, nakladanja, odstranitve, prevozi in deponiranja materiala (s plačilom takse)</t>
  </si>
  <si>
    <t xml:space="preserve">3.</t>
  </si>
  <si>
    <t xml:space="preserve">Ponudbena cena mora vsebovati tudi vse stroške izvedbe in vzdrževanja dostopnih in gradbiščnih poti (vključno s stroški pridobitve vseh potrebnih  soglasij in dovoljenj) ter stroške začasne uporabe zemljišč za dostopne poti, vključno s stroški povrnitve zemljišč in obstoječih poti oziroma cest v prvotno stanje po končani gradnji. Prav tako mora ponudbena cena vsebovati vse obveznosti, ki izhajajo iz 8. člena pogodbe za izvedbo del.</t>
  </si>
  <si>
    <t xml:space="preserve">4.</t>
  </si>
  <si>
    <t xml:space="preserve">Cene na enoto (brez DDV) in vrednosti postavk (količina x cena na enoto) se navede v EUR na dve decimalni mesti natančno.</t>
  </si>
  <si>
    <t xml:space="preserve">5.</t>
  </si>
  <si>
    <t xml:space="preserve">Dela je potrebno izvajati po projektni dokumentaciji, v skladu z veljavnimi tehničnimi predpisi, normativi in standardi ob upoštevanju zahtev iz varstva pri delu. V enotnih cenah morajo biti zajeti vsi stroški po Splošnih tehničnih pogojih. Cena v posameznih postavkah del zajema nabavo in dostavo materiala potrebnega za izvedbo, vgradnjo materiala z vsemi potrebnimi deli in pripomočki, stroške začasnih in stalnih deponij, pri odstranitvi gradbenih odpadkov pa je vključeno nakladanje, odvoz, predaja in takse zbiralcu gradbenih odpadkov oz.izvajalcu obdelave gradbenih odpadkov ter izdelava elaborata za preprečevanje in zmanjševanje emisije delcev iz gradbišča skladno z Uredbo o preprečevanju in zmanjševanju emisije delcev iz gradbišč (Ur.l. RS št. 21/11).</t>
  </si>
  <si>
    <t xml:space="preserve">6.</t>
  </si>
  <si>
    <t xml:space="preserve">Vse mere je potrebno preveriti na licu mesta in prilagoditi izvedbo dejanskemu stanju. V primeru ponujene opreme, ki se razlikuje od predlagane v tem popisu, je potrebno ponuditi opremo z enakovrednimi ali boljšimi tehničnimi karakteristikami. V vseh postavkah je potrebno upoštevati transportne stroške, montažo in vgradnjo, stroške pripravljalnih in zaključnih del. Za vse netipske elemente morajo biti izdelane delavniške risbe, ki jih pred izvedbo pregleda in potrdi projektant ! Pred pričetkom del mora izvajalec pripraviti gradbišče in vso potrebno dokumentacijo za izvajanje del po popisu (prijava gradbišča, načrt organizacije gradbišča, soglasja in dovoljenja, obvezno gradbiščno dokumentacijo, odločbo o imenovanju vodje gradnje, podroben terminski plan izvedbe del, skupni dogovor o zagotavljanju varnosti in zdravja pri delu).</t>
  </si>
  <si>
    <t xml:space="preserve">7.</t>
  </si>
  <si>
    <t xml:space="preserve">Vsa izkopna dela in transporti izkopanih materialov se obračunavajo po prostornini zemlje v raščenem stanju. Vsa nasipna dela se obračunavajo po prostornini zemlje v vgrajenenm stanju. Obračun je izveden na osnovi dejansko izvedenih del s pomočjo prečnih profilov.</t>
  </si>
  <si>
    <t xml:space="preserve">R1 - 229/1286 Rogoznica - Senarska</t>
  </si>
  <si>
    <t xml:space="preserve">od km 0,416 do km 0,877</t>
  </si>
  <si>
    <t xml:space="preserve">CESTA</t>
  </si>
  <si>
    <t xml:space="preserve">PREDRAČUN</t>
  </si>
  <si>
    <t xml:space="preserve">Postavka</t>
  </si>
  <si>
    <t xml:space="preserve">Normativ</t>
  </si>
  <si>
    <t xml:space="preserve">Opis postavke</t>
  </si>
  <si>
    <t xml:space="preserve">Enota </t>
  </si>
  <si>
    <t xml:space="preserve">Količina</t>
  </si>
  <si>
    <t xml:space="preserve">Cena za enoto</t>
  </si>
  <si>
    <t xml:space="preserve">Cena skupaj</t>
  </si>
  <si>
    <t xml:space="preserve">1 PREDDELA</t>
  </si>
  <si>
    <t xml:space="preserve">PREDDELA SKUPAJ:</t>
  </si>
  <si>
    <t xml:space="preserve">1.1 Geodetska dela</t>
  </si>
  <si>
    <t xml:space="preserve">0001</t>
  </si>
  <si>
    <t xml:space="preserve">S 1 1 121</t>
  </si>
  <si>
    <t xml:space="preserve">Obnova in zavarovanje zakoličbe osi trase ostale javne ceste v ravninskem terenu</t>
  </si>
  <si>
    <t xml:space="preserve">KM</t>
  </si>
  <si>
    <t xml:space="preserve">0002</t>
  </si>
  <si>
    <t xml:space="preserve">S 1 1 131</t>
  </si>
  <si>
    <t xml:space="preserve">Obnova in zavarovanje zakoličbe trase komunalnih vodov v ravninskem terenu</t>
  </si>
  <si>
    <t xml:space="preserve">Opomba:
vseh komunalnih vodov</t>
  </si>
  <si>
    <t xml:space="preserve">0003</t>
  </si>
  <si>
    <t xml:space="preserve">S 1 1 221</t>
  </si>
  <si>
    <t xml:space="preserve">Postavitev in zavarovanje prečnega profila ostale javne ceste v ravninskem terenu</t>
  </si>
  <si>
    <t xml:space="preserve">KOS</t>
  </si>
  <si>
    <t xml:space="preserve">1.2 Čiščenje terena</t>
  </si>
  <si>
    <t xml:space="preserve">S 1 2 142</t>
  </si>
  <si>
    <t xml:space="preserve">Odstranitev grmovja in dreves z debli premera do 10 cm ter vej na gosto porasli površini - strojno</t>
  </si>
  <si>
    <t xml:space="preserve">M2</t>
  </si>
  <si>
    <t xml:space="preserve">S 1 2 151</t>
  </si>
  <si>
    <t xml:space="preserve">Posek in odstranitev drevesa z deblom premera 11 do 30 cm ter odstranitev vej</t>
  </si>
  <si>
    <t xml:space="preserve">S 1 2 152</t>
  </si>
  <si>
    <t xml:space="preserve">Posek in odstranitev drevesa z deblom premera 31 do 50 cm ter odstranitev vej</t>
  </si>
  <si>
    <t xml:space="preserve">0004</t>
  </si>
  <si>
    <t xml:space="preserve">S 1 2 153</t>
  </si>
  <si>
    <t xml:space="preserve">Posek in odstranitev drevesa z deblom premera nad 50 cm ter odstranitev vej</t>
  </si>
  <si>
    <t xml:space="preserve">0005</t>
  </si>
  <si>
    <t xml:space="preserve">S 1 2 163</t>
  </si>
  <si>
    <t xml:space="preserve">Odstranitev panja s premerom 11 do 30 cm z odvozom na deponijo na razdaljo nad 1000 m</t>
  </si>
  <si>
    <t xml:space="preserve">0006</t>
  </si>
  <si>
    <t xml:space="preserve">S 1 2 166</t>
  </si>
  <si>
    <t xml:space="preserve">Odstranitev panja s premerom 31 do 50 cm z odvozom na deponijo na razdaljo nad 1000 m</t>
  </si>
  <si>
    <t xml:space="preserve">0007</t>
  </si>
  <si>
    <t xml:space="preserve">S 1 2 169</t>
  </si>
  <si>
    <t xml:space="preserve">Odstranitev panja s premerom nad 50 cm z odvozom na deponijo na razdaljo nad 1000 m</t>
  </si>
  <si>
    <t xml:space="preserve">0008</t>
  </si>
  <si>
    <t xml:space="preserve">S 1 2 291</t>
  </si>
  <si>
    <t xml:space="preserve">Porušitev in odstranitev ograje iz žične mreže</t>
  </si>
  <si>
    <t xml:space="preserve">0009</t>
  </si>
  <si>
    <t xml:space="preserve">S 1 2 294</t>
  </si>
  <si>
    <t xml:space="preserve">Porušitev in odstranitev ograje iz cementnega betona,</t>
  </si>
  <si>
    <t xml:space="preserve">M3</t>
  </si>
  <si>
    <t xml:space="preserve">0010</t>
  </si>
  <si>
    <t xml:space="preserve">S 1 2 323</t>
  </si>
  <si>
    <t xml:space="preserve">Porušitev in odstranitev asfaltne plasti v debelini nad 10 cm</t>
  </si>
  <si>
    <t xml:space="preserve">0011</t>
  </si>
  <si>
    <t xml:space="preserve">S 1 2 361</t>
  </si>
  <si>
    <t xml:space="preserve">Rezkanje (in odvoz) asfaltne zmesi na klančini v debelini 0 do 4 cm</t>
  </si>
  <si>
    <t xml:space="preserve">Opomba:
na vklopih</t>
  </si>
  <si>
    <t xml:space="preserve">0012</t>
  </si>
  <si>
    <t xml:space="preserve">S 1 2 381</t>
  </si>
  <si>
    <t xml:space="preserve">Rezanje asfaltne plasti s talno diamantno žago, debele do 5 cm</t>
  </si>
  <si>
    <t xml:space="preserve">M1</t>
  </si>
  <si>
    <t xml:space="preserve">0013</t>
  </si>
  <si>
    <t xml:space="preserve">S 1 2 382</t>
  </si>
  <si>
    <t xml:space="preserve">Rezanje asfaltne plasti s talno diamantno žago, debele 6 do 10 cm</t>
  </si>
  <si>
    <t xml:space="preserve">0014</t>
  </si>
  <si>
    <t xml:space="preserve">S 1 2 391</t>
  </si>
  <si>
    <t xml:space="preserve">Porušitev in odstranitev robnika iz cementnega betona</t>
  </si>
  <si>
    <t xml:space="preserve">0015</t>
  </si>
  <si>
    <t xml:space="preserve">S 1 2 411</t>
  </si>
  <si>
    <t xml:space="preserve">Porušitev in odstranitev prepusta iz cevi s premerom do 60 cm</t>
  </si>
  <si>
    <t xml:space="preserve">0016</t>
  </si>
  <si>
    <t xml:space="preserve">S 1 2 412</t>
  </si>
  <si>
    <t xml:space="preserve">Porušitev in odstranitev prepusta iz cevi s premerom 61 do 100 cm</t>
  </si>
  <si>
    <t xml:space="preserve">0017</t>
  </si>
  <si>
    <t xml:space="preserve">S 1 2 435</t>
  </si>
  <si>
    <t xml:space="preserve">Porušitev in odstranitev glave prepusta s premerom do 60 cm</t>
  </si>
  <si>
    <t xml:space="preserve">0018</t>
  </si>
  <si>
    <t xml:space="preserve">S 1 2 436</t>
  </si>
  <si>
    <t xml:space="preserve">Porušitev in odstranitev glave prepusta s premerom 61 do 100 cm</t>
  </si>
  <si>
    <t xml:space="preserve">2 ZEMELJSKA DELA</t>
  </si>
  <si>
    <t xml:space="preserve">ZEMELJSKA DELA SKUPAJ:</t>
  </si>
  <si>
    <t xml:space="preserve">2.1 Izkopi</t>
  </si>
  <si>
    <t xml:space="preserve">S 2 1 114</t>
  </si>
  <si>
    <t xml:space="preserve">Površinski izkop plodne zemljine - 1. kategorije - strojno z nakladanjem </t>
  </si>
  <si>
    <t xml:space="preserve">S 2 1 234</t>
  </si>
  <si>
    <t xml:space="preserve">Široki izkop zrnate kamnine - 3. kategorije - strojno z nakladanjem</t>
  </si>
  <si>
    <t xml:space="preserve">2.2 Planum temeljnih tal</t>
  </si>
  <si>
    <t xml:space="preserve">S 2 2 113</t>
  </si>
  <si>
    <t xml:space="preserve">Ureditev planuma temeljnih tal zrnate kamnine - 3. kategorije</t>
  </si>
  <si>
    <t xml:space="preserve">2.4 Nasipi, zasipi, klini, posteljica in glinasti naboj</t>
  </si>
  <si>
    <t xml:space="preserve">S 2 4 112</t>
  </si>
  <si>
    <t xml:space="preserve">Vgraditev nasipa iz zrnate kamnine - 3. kategorije</t>
  </si>
  <si>
    <t xml:space="preserve">Opomba:
lahko iz izkopa</t>
  </si>
  <si>
    <t xml:space="preserve">S 2 4 421</t>
  </si>
  <si>
    <t xml:space="preserve">Vgraditev posteljice v debelini plasti do 30 cm iz zrnate kamnine - 3. kategorije</t>
  </si>
  <si>
    <t xml:space="preserve">Opomba:
posteljica iz zmrzlinsko odpornega kamnitega materiala</t>
  </si>
  <si>
    <t xml:space="preserve">S 2 4 441</t>
  </si>
  <si>
    <t xml:space="preserve">Vgraditev posteljice v debelini plasti do 40 cm iz zrnate kamnine - 3. kategorije</t>
  </si>
  <si>
    <t xml:space="preserve">Opomba:
Posteljica iz kamnitega materiala - lahko iz obstoječega NNP</t>
  </si>
  <si>
    <t xml:space="preserve">2.9 Prevozi, razprostiranje in ureditev deponij materiala</t>
  </si>
  <si>
    <t xml:space="preserve">Prevozi materiala so zajeti v posameznih postavkah</t>
  </si>
  <si>
    <t xml:space="preserve">S 2 9 131</t>
  </si>
  <si>
    <t xml:space="preserve">Razprostiranje odvečne plodne zemljine – 1. kategorije (OPOMBA:vključno s prevozi)</t>
  </si>
  <si>
    <t xml:space="preserve">S 2 9 134</t>
  </si>
  <si>
    <t xml:space="preserve">Razprostiranje odvečne zrnate kamnine - 3. kategorije (OPOMBA:vključno s prevozi)</t>
  </si>
  <si>
    <t xml:space="preserve">S 2 9 151</t>
  </si>
  <si>
    <t xml:space="preserve">Odlaganje odpadne zemljine</t>
  </si>
  <si>
    <t xml:space="preserve">T</t>
  </si>
  <si>
    <t xml:space="preserve">Opomba:
vključno s prevozom, takso in pridobitvijo evidenčnih listov</t>
  </si>
  <si>
    <t xml:space="preserve">S 2 9 153</t>
  </si>
  <si>
    <t xml:space="preserve">Odlaganje odpadnega asfalta na komunalno deponijo</t>
  </si>
  <si>
    <t xml:space="preserve">S 2 9 154</t>
  </si>
  <si>
    <t xml:space="preserve">Odlaganje odpadnega cementnega betona na komunalno deponijo</t>
  </si>
  <si>
    <t xml:space="preserve">3 VOZIŠČNE KONSTRUKCIJE</t>
  </si>
  <si>
    <t xml:space="preserve">VOZIŠČNE KONSTRUKCIJE SKUPAJ:</t>
  </si>
  <si>
    <t xml:space="preserve">3.1 Nosilne plasti</t>
  </si>
  <si>
    <t xml:space="preserve">S 3 1 132</t>
  </si>
  <si>
    <t xml:space="preserve">Izdelava nevezane nosilne plasti enakomerno zrnatega drobljenca iz kamnine v debelini 21 do 30 cm</t>
  </si>
  <si>
    <t xml:space="preserve">Opomba:
drobljenec D32</t>
  </si>
  <si>
    <t xml:space="preserve">S 3 1 645</t>
  </si>
  <si>
    <t xml:space="preserve">Izdelava nosilne plasti bituminizirane zmesi AC 32 base B 50/70 A3 v debelini 11 cm</t>
  </si>
  <si>
    <t xml:space="preserve">3.2 Obrabne plasti</t>
  </si>
  <si>
    <t xml:space="preserve">S 3 2 273</t>
  </si>
  <si>
    <t xml:space="preserve">Izdelava obrabne in zaporne plasti bituminizirane zmesi AC 11 surf B 50/70 A3 v debelini 4 cm</t>
  </si>
  <si>
    <t xml:space="preserve">S 3 2 581</t>
  </si>
  <si>
    <t xml:space="preserve">Pobrizg podlage s polimernim bitumnom PmB v kolicini 0,7 kg/m2</t>
  </si>
  <si>
    <t xml:space="preserve">Opomba:
vključno s čiščenjem in predhodno obdelavo površine in stikov ter premaz z bitumensko lepilno zmesjo po celotni višini (ob rezanju asfalta)</t>
  </si>
  <si>
    <t xml:space="preserve">3.5 Robni elementi vozišč</t>
  </si>
  <si>
    <t xml:space="preserve">S 3 5 214</t>
  </si>
  <si>
    <t xml:space="preserve">Dobava in vgraditev predfabriciranega dvignjenega robnika iz cementnega betona  s prerezom 15/25 cm</t>
  </si>
  <si>
    <t xml:space="preserve">S 3 5 235</t>
  </si>
  <si>
    <t xml:space="preserve">Dobava in vgraditev predfabriciranega pogreznjenega robnika iz cementnega betona  s prerezom 15/25 cm</t>
  </si>
  <si>
    <t xml:space="preserve">4 ODVODNJAVANJE</t>
  </si>
  <si>
    <t xml:space="preserve">ODVODNJAVANJE SKUPAJ:</t>
  </si>
  <si>
    <t xml:space="preserve">4.1 Površinsko odvodnjavanje</t>
  </si>
  <si>
    <t xml:space="preserve">S 4 1 237</t>
  </si>
  <si>
    <t xml:space="preserve">Utrditev jarka s kanaletami na stik iz cementnega betona, dolžine 100 cm in notranje širine dna kanalete 50 cm, na podložni plasti iz zmesi zrn drobljenca, debeli 10 cm</t>
  </si>
  <si>
    <t xml:space="preserve">S 4 1 441</t>
  </si>
  <si>
    <t xml:space="preserve">Zavarovanje dna kadunjastega jarka s plastjo bitumenskega betona, debelo 3 cm, in plastjo bituminiziranega drobljenca, debelo 6 cm, širokega 50 cm</t>
  </si>
  <si>
    <t xml:space="preserve">Opomba:
Izvesti v debelinah 4+11cm. Asfalt je zajet v postavkah "voziščna konstrukcija"</t>
  </si>
  <si>
    <t xml:space="preserve">7 TUJE STORITVE</t>
  </si>
  <si>
    <t xml:space="preserve">TUJE STORITVE SKUPAJ:</t>
  </si>
  <si>
    <t xml:space="preserve">7.8 Preskusi, nadzor in tehnična dokumentacija</t>
  </si>
  <si>
    <t xml:space="preserve">S 7 9 311</t>
  </si>
  <si>
    <t xml:space="preserve">Projektantski nadzor. Vrednost postavke je že fiksno določena v PIS-u in jo ponudnik ne more/ne sme spreminjati. Obračun projektantskega nadzora se bo izvedel po dokazljivih dejanskih stroških na podlagi računa izvajalca projektantskega nadzora.                               (pri vrednosti projektantskega nadzora privzeti fiksno ceno po enoti 45€/uro)</t>
  </si>
  <si>
    <t xml:space="preserve">URA</t>
  </si>
  <si>
    <t xml:space="preserve">Opomba:
vključno za pločnik in AP</t>
  </si>
  <si>
    <t xml:space="preserve">S 7 9 351</t>
  </si>
  <si>
    <t xml:space="preserve">Geotehnični nadzor (pri vrednosti geotehničnega nadzora privzeti fiksno ceno po enoti 40 €/uro)</t>
  </si>
  <si>
    <t xml:space="preserve">Opomba:
upoštevanih 20 ur. Vključno za pločnik in AP</t>
  </si>
  <si>
    <t xml:space="preserve">N 7 9 312</t>
  </si>
  <si>
    <t xml:space="preserve">Nadzor upravljalca plinovoda</t>
  </si>
  <si>
    <t xml:space="preserve">S 7 9 514</t>
  </si>
  <si>
    <t xml:space="preserve">Izdelava projektne dokumentacije za projekt izvedenih del (PID)</t>
  </si>
  <si>
    <t xml:space="preserve">Opomba: Vključno s pločniki in avtobusnim postajališčem, CR in vso komunalno infrastrukturo ter prometno opremo in vključno z NOV (navodili za obratovanje in vzdrževanje)</t>
  </si>
  <si>
    <t xml:space="preserve">N 7 9 101</t>
  </si>
  <si>
    <t xml:space="preserve">Izdelava BCP</t>
  </si>
  <si>
    <t xml:space="preserve">Opomba: Vključno s pločniki in avtobusnim postajališčem </t>
  </si>
  <si>
    <t xml:space="preserve">  CENA SKUPAJ (brez DDV)</t>
  </si>
  <si>
    <t xml:space="preserve">  DDV (22%)</t>
  </si>
  <si>
    <t xml:space="preserve">  CENA SKUPAJ (z DDV)</t>
  </si>
  <si>
    <t xml:space="preserve">PLOČNIKI</t>
  </si>
  <si>
    <t xml:space="preserve">S 1 1 122</t>
  </si>
  <si>
    <t xml:space="preserve">Obnova in zavarovanje zakoličbe osi trase ostale javne ceste v gričevnatem terenu</t>
  </si>
  <si>
    <t xml:space="preserve">S 1 1 222</t>
  </si>
  <si>
    <t xml:space="preserve">Postavitev in zavarovanje prečnega profila ostale javne ceste v gričevnatem terenu</t>
  </si>
  <si>
    <t xml:space="preserve">S 1 1 311</t>
  </si>
  <si>
    <t xml:space="preserve">Postavitev in zavarovanje profilov za zakoličbo objekta s površino do 50 m2</t>
  </si>
  <si>
    <t xml:space="preserve">S 1 1 321</t>
  </si>
  <si>
    <t xml:space="preserve">Določitev in preverjanje položajev, višin in smeri pri gradnji objekta s površino do 200 m2</t>
  </si>
  <si>
    <t xml:space="preserve">Opomba:
zakoličbebe točke</t>
  </si>
  <si>
    <t xml:space="preserve">S 2 1 224</t>
  </si>
  <si>
    <t xml:space="preserve">Široki izkop vezljive zemljine - 3. kategorije - strojno z nakladanjem</t>
  </si>
  <si>
    <t xml:space="preserve">Opomba:
lahko iz izkopa ceste</t>
  </si>
  <si>
    <t xml:space="preserve">S 2 4 212</t>
  </si>
  <si>
    <t xml:space="preserve">Zasip z vezljivo zemljino - 3. kategorije - strojno</t>
  </si>
  <si>
    <t xml:space="preserve">2.5 Brežine in zelenice</t>
  </si>
  <si>
    <t xml:space="preserve">S 2 5 112</t>
  </si>
  <si>
    <t xml:space="preserve">Humuziranje brežine brez valjanja, v debelini do 15 cm - strojno</t>
  </si>
  <si>
    <t xml:space="preserve">S 2 5 132</t>
  </si>
  <si>
    <t xml:space="preserve">Humuziranje zelenice brez valjanja, v debelini do 15 cm - strojno</t>
  </si>
  <si>
    <t xml:space="preserve">S 2 5 151</t>
  </si>
  <si>
    <t xml:space="preserve">Doplačilo za zatravitev s semenom</t>
  </si>
  <si>
    <t xml:space="preserve">S 2 5 272</t>
  </si>
  <si>
    <t xml:space="preserve">Zaščita brežine z zatravljenimi ploščami, vgrajenimi na pesek, po načrtu</t>
  </si>
  <si>
    <t xml:space="preserve">Prevoz materiala so zajeti v posameznih postavkah</t>
  </si>
  <si>
    <t xml:space="preserve">Razprostiranje odvečne plodne zemljine - 1. kategorije (OPOMBA:vključno s prevozi)</t>
  </si>
  <si>
    <t xml:space="preserve">S 2 9 133</t>
  </si>
  <si>
    <t xml:space="preserve">Razprostiranje odvečne vezljive zemljine - 3. kategorije (OPOMBA:vključno s prevozi)</t>
  </si>
  <si>
    <t xml:space="preserve">Opomba:
vključno s prevozi, takso in pridobitvijo evidenčnih listov</t>
  </si>
  <si>
    <t xml:space="preserve">S 3 1 133</t>
  </si>
  <si>
    <t xml:space="preserve">Izdelava nevezane nosilne plasti enakomerno zrnatega drobljenca iz kamnine v debelini 31 do 40 cm</t>
  </si>
  <si>
    <t xml:space="preserve">Opomba:
pločniki = 843m3
priključki = 215m3</t>
  </si>
  <si>
    <t xml:space="preserve">S 3 1 552</t>
  </si>
  <si>
    <t xml:space="preserve">Izdelava nosilne plasti bituminizirane zmesi AC 22 base B 50/70 A3 v debelini 6 cm</t>
  </si>
  <si>
    <t xml:space="preserve">Opomba:
220 m2 - dodatna nosilna plast na pločniku pri hišnih priključkih
561 m2 - na kategoriziranih priključkih</t>
  </si>
  <si>
    <t xml:space="preserve">S 3 1 813</t>
  </si>
  <si>
    <t xml:space="preserve">Izdelava obrabnonosilne plasti bituminizirane zmesi AC 16 surf, vezivo B 70/100, razred A4 Z2 v debelini 6 cm</t>
  </si>
  <si>
    <t xml:space="preserve">Opomba:
nekategorizirani priključki</t>
  </si>
  <si>
    <t xml:space="preserve">S 3 2 256</t>
  </si>
  <si>
    <t xml:space="preserve">Izdelava obrabne in zaporne plasti bituminizirane zmesi AC 8 surf, vezivo B 70/100, razred A5, v debelini 5 cm</t>
  </si>
  <si>
    <r>
      <rPr>
        <i val="true"/>
        <sz val="10"/>
        <rFont val="Arial"/>
        <family val="2"/>
        <charset val="1"/>
      </rPr>
      <t xml:space="preserve">Opomba:
</t>
    </r>
    <r>
      <rPr>
        <i val="true"/>
        <sz val="10"/>
        <color rgb="FF00000A"/>
        <rFont val="SL Dutch"/>
        <family val="1"/>
        <charset val="238"/>
      </rPr>
      <t xml:space="preserve">AC 8 surf, B 70/100, razred A5 , debeline 5 cm se uporabi samo pri izvedbi pločnikov.</t>
    </r>
  </si>
  <si>
    <t xml:space="preserve">S 3 2 278</t>
  </si>
  <si>
    <t xml:space="preserve">Izdelava obrabne in zaporne plasti bituminizirane zmesi AC 11 surf B 70/100 A3 v debelini 4 cm</t>
  </si>
  <si>
    <t xml:space="preserve">Opomba:
na kategoriziranih priključkih</t>
  </si>
  <si>
    <t xml:space="preserve">S 3 5 231</t>
  </si>
  <si>
    <t xml:space="preserve">Dobava in vgraditev predfabriciranega pogreznjenega robnika iz cementnega betona  s prerezom 5/25 cm</t>
  </si>
  <si>
    <t xml:space="preserve">Opomba:
ali robnika dimenzij 8/12</t>
  </si>
  <si>
    <t xml:space="preserve">S 4 1 231</t>
  </si>
  <si>
    <t xml:space="preserve">Utrditev jarka s kanaletami na stik iz cementnega betona, dolžine 100 cm in notranje širine dna kanalete 30 cm, na podložni plasti iz zmesi zrn drobljenca, debeli 10 cm</t>
  </si>
  <si>
    <t xml:space="preserve">S 4 1 421</t>
  </si>
  <si>
    <t xml:space="preserve">Zavarovanje dna kadunjastega jarka s plastjo bitumenskega betona, debelo 5 cm, široko 50 cm</t>
  </si>
  <si>
    <t xml:space="preserve">Opomba:
Izvesti v debelini 5cm. Asfalt je zajet v postavkah "voziščna konstrukcija"</t>
  </si>
  <si>
    <t xml:space="preserve">5 GRADBENA IN OBRTNIŠKA DELA</t>
  </si>
  <si>
    <t xml:space="preserve">GRADBENA IN OBRTNIŠKA DELA SKUPAJ:</t>
  </si>
  <si>
    <t xml:space="preserve">5.1 Tesarska dela</t>
  </si>
  <si>
    <t xml:space="preserve">S 5 1 211</t>
  </si>
  <si>
    <t xml:space="preserve">Izdelava podprtega opaža za ravne temelje</t>
  </si>
  <si>
    <t xml:space="preserve">S 5 1 311</t>
  </si>
  <si>
    <t xml:space="preserve">Izdelava podprtega opaža za raven zid, visok do 2 m</t>
  </si>
  <si>
    <t xml:space="preserve">Opomba:
zajema izdelavo morebitnih prebojev za komunalne vode. Vključno s trikotno letvico (posneti robovi 2x2cm)</t>
  </si>
  <si>
    <t xml:space="preserve">S 5 1 421</t>
  </si>
  <si>
    <t xml:space="preserve">Izdelava vezanega opaža za pravokoten steber, visok do 4 m</t>
  </si>
  <si>
    <t xml:space="preserve">Opomba:
opaž točkovnega temelja, h=90cm</t>
  </si>
  <si>
    <t xml:space="preserve">5.2 Dela z jeklom za ojačitev</t>
  </si>
  <si>
    <t xml:space="preserve">S 5 2 222</t>
  </si>
  <si>
    <t xml:space="preserve">Dobava in postavitev rebrastih žic iz visokovrednega naravno trdega jekla B St 500 S s premerom do 12 mm, za srednje zahtevno ojačitev</t>
  </si>
  <si>
    <t xml:space="preserve">KG</t>
  </si>
  <si>
    <t xml:space="preserve">Opomba:
Palice kvalitete B 500 B, ocenjena vrednost 20 kg/m3</t>
  </si>
  <si>
    <t xml:space="preserve">S 5 2 314</t>
  </si>
  <si>
    <t xml:space="preserve">Dobava in postavitev mreže iz vlečene jeklene žice B500A, s premerom &gt; od 4 in &lt; od 12 mm, masa 4,1 do 6 kg/m2</t>
  </si>
  <si>
    <t xml:space="preserve">Opomba:
Mreže kvalitete  B 500 B, ocenjena vrednost 80 kg/m3</t>
  </si>
  <si>
    <t xml:space="preserve">5.3 Dela s cementnim betonom</t>
  </si>
  <si>
    <t xml:space="preserve">S 5 3 111</t>
  </si>
  <si>
    <t xml:space="preserve">Dobava in vgraditev cementnega betona C8/10 v prerez do 0,15 m3/m2-m1</t>
  </si>
  <si>
    <t xml:space="preserve">Opomba:
PODBETON</t>
  </si>
  <si>
    <t xml:space="preserve">S 5 3 311</t>
  </si>
  <si>
    <t xml:space="preserve">Dobava in vgraditev ojačenega cementnega betona C25/30 v točkovne temelje ali temeljne blazine</t>
  </si>
  <si>
    <t xml:space="preserve">S 5 3 612</t>
  </si>
  <si>
    <t xml:space="preserve">Doplačilo za zagotovitev kvalitete cementnega betona C 25/30 za stopnjo izpostavljenosti XC2</t>
  </si>
  <si>
    <t xml:space="preserve">S 5 3 343</t>
  </si>
  <si>
    <t xml:space="preserve">Dobava in vgraditev ojačenega cementnega betona C30/37 v temeljne plošče</t>
  </si>
  <si>
    <t xml:space="preserve">Opomba:
TEMELJ</t>
  </si>
  <si>
    <t xml:space="preserve">S 5 3 616</t>
  </si>
  <si>
    <t xml:space="preserve">Doplačilo za zagotovitev kvalitete cementnega betona C .../... za stopnjo izpostavljenosti ...</t>
  </si>
  <si>
    <t xml:space="preserve">Opomba:
C30/37 za stopnjo izpostavljenosti XC2 PV-II</t>
  </si>
  <si>
    <t xml:space="preserve">S 5 3 347</t>
  </si>
  <si>
    <t xml:space="preserve">Dobava in vgraditev ojačenega cementnega betona C30/37 v stene opornikov, krilnih zidov, kril in vmesnih podpor</t>
  </si>
  <si>
    <t xml:space="preserve">Opomba:
ZID</t>
  </si>
  <si>
    <t xml:space="preserve">5.8 Ključavničarska dela in dela v jeklu</t>
  </si>
  <si>
    <t xml:space="preserve">N 5 8 101</t>
  </si>
  <si>
    <t xml:space="preserve">Dobava in montaža panelne ograje višine H=1,2m vključno z vsemi elementi za pritrditev</t>
  </si>
  <si>
    <t xml:space="preserve">Opomba:
Ta postavka predvideva izvedbo ograje enake oz. podobne obstoječi oz. se vrsta ograje določi skladno z dogovorom med investitorjem in lastnikom. Vključena je tudi navezava na obstoječo ograjo.</t>
  </si>
  <si>
    <t xml:space="preserve">N 5 8 102</t>
  </si>
  <si>
    <t xml:space="preserve">Dobava in montaža ograjnih vrat (drsna, dolžine 5 m) vključno z vsemi elementi za pritrditev</t>
  </si>
  <si>
    <t xml:space="preserve">Opomba:
Ta postavka predvideva izvedbo oz. zamenjavo obstoječih ograjnih vrat- Izvedba ograje se določi skladno z dogovorom med investitorjem in lastnikom.</t>
  </si>
  <si>
    <t xml:space="preserve">(Zajeto v cesti)</t>
  </si>
  <si>
    <t xml:space="preserve">AVTOBUSNO POSTAJALIŠČE</t>
  </si>
  <si>
    <t xml:space="preserve">S 2 2 112</t>
  </si>
  <si>
    <t xml:space="preserve">Ureditev planuma temeljnih tal vezljive zemljine - 3. kategorije</t>
  </si>
  <si>
    <t xml:space="preserve">Opomba:
z izkopnim materialom</t>
  </si>
  <si>
    <t xml:space="preserve">S 3 2 254</t>
  </si>
  <si>
    <t xml:space="preserve">3.4 Tlakovane obrabne plasti</t>
  </si>
  <si>
    <t xml:space="preserve">S 3 4 162</t>
  </si>
  <si>
    <t xml:space="preserve">Izdelava obrabne plasti iz malih tlakovcev iz karbonatne kamnine velikosti 10 cm/10 cm /10 cm, stiki zaliti s cementno malto</t>
  </si>
  <si>
    <t xml:space="preserve">S 4 1 411</t>
  </si>
  <si>
    <t xml:space="preserve">Zavarovanje dna kadunjastega jarka s plastjo bitumenskega betona, debelo 4 cm, široko 50 cm</t>
  </si>
  <si>
    <t xml:space="preserve">6 TUJE STORITVE</t>
  </si>
  <si>
    <t xml:space="preserve">6.7 Preskusi, nadzor in tehnična dokumentacija</t>
  </si>
  <si>
    <t xml:space="preserve">(zajeto v cesti)</t>
  </si>
  <si>
    <t xml:space="preserve">Projekt:</t>
  </si>
  <si>
    <t xml:space="preserve">600</t>
  </si>
  <si>
    <t xml:space="preserve">Objekt:</t>
  </si>
  <si>
    <t xml:space="preserve">Načrt:</t>
  </si>
  <si>
    <t xml:space="preserve">3/3 Načrt meteorne odvodnje</t>
  </si>
  <si>
    <t xml:space="preserve">Faza:</t>
  </si>
  <si>
    <t xml:space="preserve">PZI</t>
  </si>
  <si>
    <t xml:space="preserve">PROJEKTANTSKI POPIS DEL S PREDIZMERAMI
Meteorna  kanalizacija    
                                             </t>
  </si>
  <si>
    <t xml:space="preserve">Opomba postavke</t>
  </si>
  <si>
    <t xml:space="preserve">1.0</t>
  </si>
  <si>
    <t xml:space="preserve">PREDDELA</t>
  </si>
  <si>
    <t xml:space="preserve">Zakoličba lokacij kontrolnih jaškov s situativnim in višinskim zavarovanjem.</t>
  </si>
  <si>
    <t xml:space="preserve">kos</t>
  </si>
  <si>
    <t xml:space="preserve">zakoličba požiralnikov, revizijskih jaškov, vtočnih glav
Požiralniki: 30 kom
Rev. jaški: 44 kom
vtočna glava: 1 kom
1 lovilec olj</t>
  </si>
  <si>
    <t xml:space="preserve">Zakoličba in zavarovanje trase kanalizacije.</t>
  </si>
  <si>
    <t xml:space="preserve">m1</t>
  </si>
  <si>
    <t xml:space="preserve">Zakoličba glavnih kanalov v dolžini L=1.441 m in zveznih cevi v dolžini L=150 m ter hišni priključki fekalne kanalizacije L=130 m</t>
  </si>
  <si>
    <t xml:space="preserve">1.2 Ostala dela</t>
  </si>
  <si>
    <t xml:space="preserve">Zavarovanje gradbišča med gradnjo vključno s pridobivanjem dovoljenja za delno zaporo ceste, prometno signalizacijo kot so: letve, opozorilne vrvice, semaforizacija, vključno z odstranitvijo prometne signalizacije znaki, svetlobna telesa.</t>
  </si>
  <si>
    <t xml:space="preserve">Začasna prometna ureditev lokalne ceste (postavitev začasne prometne signalizacije) - komplet.                                                                                            Opomba: Zajeto v stroških zapore ceste</t>
  </si>
  <si>
    <t xml:space="preserve">Ureditev provizorijev za prehod preko jarkov v času gradnje, v skladu s predpisi iz varstva pri gradbenem delu.                            
2x ploh (L=300cm, š=30cm, d=4,8cm)                                             2x deska (L=300cm, š=10cm, d=1,8cm)                                        8x tramič (L=120cm, š=4,8 x 4,8cm)                                                         </t>
  </si>
  <si>
    <t xml:space="preserve">Rezanje obstoječega asfalta v debelini do 15 cm.</t>
  </si>
  <si>
    <t xml:space="preserve">Rušenje vozišč iz asfalta debeline 5 - 15 cm z odvozom na trajno deponijo.</t>
  </si>
  <si>
    <t xml:space="preserve">m2</t>
  </si>
  <si>
    <t xml:space="preserve">Rušenje robnikov ter povrnitev v prvotno stanje po izgradnji kanalizacije                                           Opomba: dovozne poti do objektov, dvorišč.</t>
  </si>
  <si>
    <t xml:space="preserve">Rušenje asfaltnega dvorišča ter povrnitev v prvotno stanje po izgradnji kanalizacije</t>
  </si>
  <si>
    <t xml:space="preserve">Odstranitev žive meje ter povrnitev v prvotno stanje po izgradanji kanalizacije</t>
  </si>
  <si>
    <t xml:space="preserve">Rušenje obstoječe ograje ter povrnitev v prvotno stanje po izgradnji kanalizacije.                                                                                                             </t>
  </si>
  <si>
    <t xml:space="preserve">Odstanitev grmovja in dreves debeline premera do 10 cm ter vej na gosto porasli površini - strojno</t>
  </si>
  <si>
    <t xml:space="preserve">Rušitev in odvoz obstoječe kanalizacije oz. prepustov na trajno deponijo vključno z izkopom in nakladanjem iz cevi s premerom do 40 cm</t>
  </si>
  <si>
    <t xml:space="preserve">Rušitev in odvoz obstoječe kanalizacije oz. prepustov na trajno deponijo vključno z izkopom in nakladanjem iz cevi s premerom 41 do 80 cm</t>
  </si>
  <si>
    <t xml:space="preserve">Rušitev in odvoz obstoječih jaškov kanalizacije na trajno deponijo vključno z izkopom in nakladanjem premera do 60 cm</t>
  </si>
  <si>
    <t xml:space="preserve">Rušitev in odvoz obstoječih jaškov kanalizacije na trajno deponijo vključno z izkopom in nakladanjem premera od 60 do 80 cm</t>
  </si>
  <si>
    <t xml:space="preserve">2.0</t>
  </si>
  <si>
    <t xml:space="preserve">ZEMELJSKA DELA</t>
  </si>
  <si>
    <t xml:space="preserve">Izkop vezljive zemljine/zrnate kamnine - 3. kategorije za temelje, kanalske rove, prepuste, jaške in drenaže, širine do 1,1 do 2,0 m in globine do 1,0 m - strojno, planiranje dna ročno vključno s potrebnim ćrpanjem vode v času gradnj</t>
  </si>
  <si>
    <t xml:space="preserve">m3</t>
  </si>
  <si>
    <t xml:space="preserve">Izkop vezljive zemljine/zrnate kamnine - 3. kategorije za temelje, kanalske rove, prepuste, jaške in drenaže, širine 1,1 do 2,0 m in globine 1,1 do 2,0 m - strojno, planiranje dna ročno vključno s potrebnim ćrpanjem vode v času gradnje </t>
  </si>
  <si>
    <t xml:space="preserve">Izkop vezljive zemljine/zrnate kamnine - 3. kategorije za temelje, kanalske rove, prepuste, jaške in drenaže, širine 1,1 do 2,0 m in globine 2,1 do 4,0 m - strojno, planiranje dna ročno vključno s potrebnim ćrpanjem vode v času gradnje</t>
  </si>
  <si>
    <t xml:space="preserve">Izkop vezljive zemljine/zrnate kamnine - 3. kategorije za temelje, kanalske rove, prepuste, jaške in drenaže, širine 1,1 do 2,0 m in globine nad 4,0 m - strojno, planiranje dna ročno vključno s potrebnim ćrpanjem vode v času gradnje </t>
  </si>
  <si>
    <t xml:space="preserve">Ročni izkopi za kanalske rove in jaške širine do 1,3 m in globine do 2,0 m v težki zemljini, vključno z vertikalnim razpiranjem pri globini nad 1 m.                    </t>
  </si>
  <si>
    <t xml:space="preserve">Planum naravnih temeljnih tal v težki zemljini, ročno planiranje in strojno utrjevanje dna gradbene jame v točnosti +- 3cm.</t>
  </si>
  <si>
    <t xml:space="preserve">Dobava in vgraditev peščenega materiala granulacije 0 do 16 mm za peščeno ležišče cevi (POSTELJICA) s sprotno višinsko kontrolo do predpisane kote dna cevi (10cm + D/10) z komprimacijo do stopnje 97% SPP, vključno z nabavo in transportom materiala.</t>
  </si>
  <si>
    <t xml:space="preserve">Dobava in vgraditev peščenega materiala granulacije 0 do 32 mm s komprimacijo, v coni cevovoda v debelini 30 cm nad temenom, s komprimacijo v plasteh po 20 cm, zbitost 95% po proctorju, vključno z nabavo in transportom materiala.</t>
  </si>
  <si>
    <t xml:space="preserve">Zasipanje kanala izven cone cevovoda iz naravno pridobljenega prodno peščenega nasipnega materiala v plasteh d=20 cm in komprimacijo do stopnje 95% po proctorju, vključno z nabavo in transportom materiala. V kolikor geomehanik ugotovi na licu mesta ustreznost izkopanega materila se lahko uporabi kvaliteten nasipni material iz izkopa.</t>
  </si>
  <si>
    <t xml:space="preserve">Dobava in vgraditev materiala lomljenec granulacije 16 do 32 mm s komprimacijo za obsip revizijskih jaškov v debelini 0,5 m , vključno z transportom materiala.</t>
  </si>
  <si>
    <t xml:space="preserve">Humusiranje zelenice brez valjanja v debelini do 15 cm- strojno</t>
  </si>
  <si>
    <t xml:space="preserve">2.1  Prevozi, razprostiranje in ureditev deponij materiala</t>
  </si>
  <si>
    <t xml:space="preserve">Razprostiranje odvečne vezljive zemljine - 3. kategorije</t>
  </si>
  <si>
    <t xml:space="preserve">3.0</t>
  </si>
  <si>
    <t xml:space="preserve">ODVODNJAVANJE IN MONT. DELA SKUPAJ:</t>
  </si>
  <si>
    <t xml:space="preserve">3.1 Površinska odvodnja</t>
  </si>
  <si>
    <t xml:space="preserve">Tlakovanje jarka z lomljencem, debelina 20 cm, stiki zapolnjeni s cementno malto, na podložni plasti cementnega betona, debeli 15 cm</t>
  </si>
  <si>
    <t xml:space="preserve">OPOMBA: tlakovanje vtokov iz jarka v jašek in podobno</t>
  </si>
  <si>
    <t xml:space="preserve">Izdelava poševne vtočne ali iztočne glave prepusta krožnega prereza iz cementnega betona s premerom 60 cm</t>
  </si>
  <si>
    <t xml:space="preserve">3.2 Globinska odvodnja - kanalizacija</t>
  </si>
  <si>
    <t xml:space="preserve">Izdelava, transport in polaganje PVC kanalizacijskih cevi cevi na podolžno plast iz peska, fi 160 mm klase SN 8, izdelane v skladu s standardom SIST EN 1401-1, vključno s spojkami in tesnili.                                                                                                                                                       Opomba: cev za hišni priključek feklane kanalizacije.                                                   </t>
  </si>
  <si>
    <t xml:space="preserve">Izdelava, transport in polaganje kanalizacije iz cevi iz polietilena, vgrajenih na planumu izkopa, premera 25 cm, v globini do 1,0 m SIST EN 12666-1. Obodna togost SN8                                                                     </t>
  </si>
  <si>
    <t xml:space="preserve">Izdelava, transport in polaganje kanalizacije iz cevi iz polipropilena, vključno s podložno plastjo iz zmesi kamnitih zrn, premera 30 cm, v globini do 1,0 m                                                 </t>
  </si>
  <si>
    <t xml:space="preserve">Izdelava kanalizacije iz cevi iz armiranocementnega betona, vključno s podložno plastjo iz zmesi kamnitih zrn, premera 30 cm, v globini do 1,0 m</t>
  </si>
  <si>
    <t xml:space="preserve">Izdelava kanalizacije iz cevi iz armiranegacementnega betona, vključno s podložno plastjo iz zmesi kamnitih zrn, premera 40 cm, v globini do 1,0 m </t>
  </si>
  <si>
    <t xml:space="preserve">Izdelava kanalizacije iz cevi iz armiranegacementnega betona, vključno s podložno plastjo iz zmesi kamnitih zrn, premera 50 cm, v globini do 1,0 m</t>
  </si>
  <si>
    <t xml:space="preserve">Izdelava kanalizacije iz cevi iz armiranocementnega betona, vključno s podložno plastjo iz zmesi kamnitih zrn, premera 60 cm, v globini do 1,0 m</t>
  </si>
  <si>
    <t xml:space="preserve">Izdelava kanalizacije iz cevi iz armiranocementnega betona, vključno s podložno plastjo iz zmesi kamnitih zrn, premera 70 cm, v globini do 1,0 m</t>
  </si>
  <si>
    <t xml:space="preserve">Izdelava kanalizacije iz cevi iz armiranocementnega betona, vključno s podložno plastjo iz zmesi kamnitih zrn, premera 80 cm, v globini do 1,0 m</t>
  </si>
  <si>
    <t xml:space="preserve">Izdelava kanalizacije iz cevi iz armiranocementnega betona, vključno s podložno plastjo iz zmesi kamnitih zrn, premera 90 cm, v globini do 1,0 m</t>
  </si>
  <si>
    <t xml:space="preserve">Izdelava kanalizacije iz cevi iz armiranocementnega betona, vključno s podložno plastjo iz zmesi kamnitih zrn, premera 100 cm, v globini do 1,0 m</t>
  </si>
  <si>
    <t xml:space="preserve">Doplačilo za izdelavo kanalizacije v globini 1,1 do 2 m s cevmi premera do 30 cm </t>
  </si>
  <si>
    <t xml:space="preserve">Doplačilo za izdelavo kanalizacije v globini 1,1 do 2 m s cevmi premera 31 do 60 cm </t>
  </si>
  <si>
    <t xml:space="preserve">Doplačilo za izdelavo kanalizacije v globini 2,1 do 4 m s cevmi premera do 30 cm</t>
  </si>
  <si>
    <t xml:space="preserve">Doplačilo za izdelavo kanalizacije v globini 2,1 do 4 m s cevmi premera 61 do 100 cm </t>
  </si>
  <si>
    <t xml:space="preserve">Obbetoniranje cevi za kanalizacijo s cementnim betonom C 16/20, po detajlu iz načrta, premera 16 cm</t>
  </si>
  <si>
    <t xml:space="preserve">Obbetoniranje cevi za kanalizacijo s cementnim betonom C 16/20, po detajlu iz načrta, premera 25 cm</t>
  </si>
  <si>
    <t xml:space="preserve">Obbetoniranje cevi za kanalizacijo s cementnim betonom C 16/20, po detajlu iz načrta, premera 30 cm</t>
  </si>
  <si>
    <t xml:space="preserve">Preskus tesnosti cevi premera do 20 cm</t>
  </si>
  <si>
    <t xml:space="preserve">Preskus tesnosti cevi premera 21 do 50 cm</t>
  </si>
  <si>
    <t xml:space="preserve">Preskus tesnosti cevi premera nad 50 cm</t>
  </si>
  <si>
    <t xml:space="preserve">Pregled vgrajenih cevi s TV kamero</t>
  </si>
  <si>
    <t xml:space="preserve">Priključevanje predvidenih PE HD cevi na projektiran kanal iz betonskih in armiranobetonskih cevi vključno z vsem spojnim in pritrdilnim materialom                                                                  DN 250/700 1kom
DN 250/900 1kom
DN 250/1000 4kom
DN 250/300 1kom
DN250/400 6kom                                                  DN250/500 2kom</t>
  </si>
  <si>
    <t xml:space="preserve">Izdelava vzdolžne in prečne plitve drenaže globine do 1,0 m , na podložni plasti iz cementnega betona, z gibljivimi plastičnimi cevmi premera 15 cm</t>
  </si>
  <si>
    <t xml:space="preserve">Izdelava priključkov drenaž na jaške vključno s kronsko navrtavo, gumi tesnilo in vsemi deli </t>
  </si>
  <si>
    <t xml:space="preserve">Priključevanje hišnega priključka (PVC DN 160 mm) na predviden jašek, z vsemi potrebnimi deli.               Opomba: fekalna kanalizacija</t>
  </si>
  <si>
    <t xml:space="preserve">3.3 Jaški</t>
  </si>
  <si>
    <t xml:space="preserve">Izdelava jaška iz  armirano cementnega betona, krožnega prereza s premerom 100 cm, globokega do 1 m </t>
  </si>
  <si>
    <t xml:space="preserve"> jašek ima vgrajen peskolov</t>
  </si>
  <si>
    <t xml:space="preserve">Izdelava jaška iz  arminrano cementnega betona, krožnega prereza s premerom 100 cm, globokega 1,0 do 1,5 m </t>
  </si>
  <si>
    <t xml:space="preserve">Izdelava jaška iz  armirano cementnega betona, krožnega prereza s premerom 100 cm, globokega 1,5 do 2,0 m </t>
  </si>
  <si>
    <t xml:space="preserve">Izdelava jaška iz arminrano cementnega betona, krožnega prereza s premerom 100 cm, globokega 2,0 do 2,5 m </t>
  </si>
  <si>
    <t xml:space="preserve">Izdelava jaška z armirano cementnega betona, krožnega prereza z bočnim vtokom premera 100 cm, globokega 1,0 do 1,5 m </t>
  </si>
  <si>
    <t xml:space="preserve">Izdelava jaška z armirano cementnega betona, krožnega prereza z bočnim vtokom premera 100 cm, globokega 2,0 do 2,5 m </t>
  </si>
  <si>
    <t xml:space="preserve">Izdelava umirjevalnega revizijskega jaška iz armirano cementnega betona s premerom 100 cm, vgrajenega na podložno plast iz cementnega betona; h = 1,5 - 2,0 m.</t>
  </si>
  <si>
    <t xml:space="preserve">Izdelava umirjevalnega revizijskega jaška iz armirano cementnega betona s premerom 100 cm, vgrajenega na podložno plast iz cementnega betona; h = 2,0 - 2,5 m.</t>
  </si>
  <si>
    <t xml:space="preserve">Izdelava umirjevalnega revizijskega jaška iz armirano cementnega betona s premerom 100 cm, vgrajenega na podložno plast iz cementnega betona; h = 3,0 - 3,5 m.</t>
  </si>
  <si>
    <t xml:space="preserve">Izdelava jaška iz armirano cementnega betona, krožnega prereza s premerom 150 cm, globokega 2,0  do 2,5 m </t>
  </si>
  <si>
    <t xml:space="preserve">Izdelava jaška iz armirano cementnega betona, krožnega prereza s premerom 150 cm, globokega 3,0 do 3,5 m </t>
  </si>
  <si>
    <t xml:space="preserve"> Izdelava umirjevalnega revizijskega jaška iz armirano cementenga betona s premerom 150 cm, vgrajenega na podložno plast iz cementnega betona; h = 2,5 - 3,0 m.</t>
  </si>
  <si>
    <t xml:space="preserve"> Izdelava umirjevalnega revizijskega jaška iz armirano cementenga betona s premerom 150 cm, vgrajenega na podložno plast iz cementnega betona; h = 3,0 - 3,5 m.</t>
  </si>
  <si>
    <t xml:space="preserve"> Izdelava umirjevalnega revizijskega jaška iz cementenga betona s premerom 150 cm, vgrajenega na podložno plast iz cementnega betona; h = 3,5 - 4,0 m.</t>
  </si>
  <si>
    <t xml:space="preserve"> Izdelava sedlastega revizijskega jaška z lomom 25° iz cementenga betona s premerom 100 cm, vgrajenega na podložno plast iz cementnega betona; h = 2,5 - 3,0 m.</t>
  </si>
  <si>
    <t xml:space="preserve">Izdelava jaška iz polipropilena, krožnega prereza s premerom 50 cm, globokega do 1,0 </t>
  </si>
  <si>
    <t xml:space="preserve">Izdelava jaška iz polipropilena, krožnega prereza s premerom 50 cm, globokega 1,5 do 2,0 m</t>
  </si>
  <si>
    <t xml:space="preserve">Preskus tesnosti jaška premera do 50 cm. </t>
  </si>
  <si>
    <t xml:space="preserve">Preskus tesnosti jaška premera nad 80 cm. </t>
  </si>
  <si>
    <t xml:space="preserve">Priključevanje predvidenih PE cevi na projektiran jašek vključno s kronsko navrtavo, gumi tesnilo in vsemi deli </t>
  </si>
  <si>
    <t xml:space="preserve">Dobava in vgradnja tipskega koalescentnega separatorja ogljikovodikov z by-passom, nazivne velikosti NV30, po detajlu iz načrta</t>
  </si>
  <si>
    <t xml:space="preserve">Prilagoditev obstoječih jaškov na kote nivelete ceste</t>
  </si>
  <si>
    <t xml:space="preserve">3.4 Pokrovi</t>
  </si>
  <si>
    <t xml:space="preserve">Dobava in vgraditev pokrova iz duktilne litine z nosilnostjo 250 kN, krožnega prereza s premerom 600 mm, zaklepom in protihrupnim vložkom. Vključno s tipsko AB razbremenilno ploščo in AB vencem. Pokrov izdelan v skladu s standardom EN124.                            </t>
  </si>
  <si>
    <t xml:space="preserve">Dobava in vgraditev pokrova iz duktilne litine z nosilnostjo 400 kN, krožnega prereza s premerom 600 mm, zaklepom in protihrupnim vložkom. Vključno s tipsko AB razbremenilno ploščo in AB vencem. Pokrov izdelan v skladu s standardom EN124.                           </t>
  </si>
  <si>
    <t xml:space="preserve">Dobava in vgradnja dilatacijske plošče za okorgli jašek fi-100cm in okrogli pokrov dim. pokorva fi-60cm         </t>
  </si>
  <si>
    <t xml:space="preserve">Dobava in vgraditev rešetke iz duktilne litine z nosilnostjo 250 kN, s prerezom 400/400 mm                 </t>
  </si>
  <si>
    <t xml:space="preserve">Dobava in vgradnja betonskega pokrova, krožnega prereza s premerom 1000 mm        </t>
  </si>
  <si>
    <t xml:space="preserve">3.5 Križanja</t>
  </si>
  <si>
    <t xml:space="preserve">Izvedba vseh potrebnih del pri izvedbi križanja komunalnega kanala z drugimi komunalnimi vodi (TK obstoječ)  vključno s potrebnim zavarovanjem. </t>
  </si>
  <si>
    <t xml:space="preserve">Izvedba vseh potrebnih del pri izvedbi križanja komunalnega kanala z drugimi komunalnimi vodi (TK projektirana)  vključno s potrebnim zavarovanjem. </t>
  </si>
  <si>
    <t xml:space="preserve">Izvedba vseh potrebnih del pri izvedbi križanja komunalnega kanala z drugimi komunalnimi vodi (vodovod obstoječ)  vključno s potrebnim zavarovanjem. </t>
  </si>
  <si>
    <t xml:space="preserve">Izvedba vseh potrebnih del pri izvedbi križanja komunalnega kanala z drugimi komunalnimi vodi (NN)  vključno s potrebnim zavarovanjem. </t>
  </si>
  <si>
    <t xml:space="preserve">Izvedba vseh potrebnih del pri izvedbi križanja komunalnega kanala z drugimi komunalnimi vodi (KRS_TM)  vključno s potrebnim zavarovanjem. </t>
  </si>
  <si>
    <t xml:space="preserve">Izvedba vseh potrebnih del pri izvedbi križanja komunalnega kanala z drugimi komunalnimi vodi (JR)  vključno s potrebnim zavarovanjem. </t>
  </si>
  <si>
    <t xml:space="preserve">Izvedba vseh potrebnih del pri izvedbi križanja komunalnega kanala z drugimi komunalnimi vodi (Fekalna obstoječa)  vključno s potrebnim zavarovanjem. </t>
  </si>
  <si>
    <t xml:space="preserve">Izvedba vseh potrebnih del pri izvedbi križanja komunalnega kanala z drugimi komunalnimi vodi (Fekalna projektirana)  vključno s potrebnim zavarovanjem. </t>
  </si>
  <si>
    <t xml:space="preserve">Izvedba vseh potrebnih del pri izvedbi križanja komunalnega kanala z drugimi komunalnimi vodi (plinovod)  vključno s potrebnim zavarovanjem. </t>
  </si>
  <si>
    <t xml:space="preserve">3.6 Ostala dela</t>
  </si>
  <si>
    <t xml:space="preserve">Čiščenje kanalske cevi z visokotlačnimi šobami po končani gradnji kanalizacije</t>
  </si>
  <si>
    <t xml:space="preserve">Čiščenje trase po končanih delih (ocena, obračun po dejanskih stroških)</t>
  </si>
  <si>
    <t xml:space="preserve">4.0</t>
  </si>
  <si>
    <t xml:space="preserve">VOZIŠČENE KONSTRUKCIJE</t>
  </si>
  <si>
    <t xml:space="preserve">Izkop obstoječih materialov do globine 60 cm</t>
  </si>
  <si>
    <t xml:space="preserve">OPOMBA: izkop obstoječe voziščne konstrukcije, nevezani zemeljski materiali 3.kategorije</t>
  </si>
  <si>
    <t xml:space="preserve">Ureditev planuma temeljnih tal</t>
  </si>
  <si>
    <t xml:space="preserve">Izdelava obrabnonosilne plasti bituminizirane zmesi AC 16 surf B 70/100 A4 Z2 v debelini 6 cm</t>
  </si>
  <si>
    <t xml:space="preserve">Izdelava bankine iz drobljenca</t>
  </si>
  <si>
    <t xml:space="preserve">5.0</t>
  </si>
  <si>
    <t xml:space="preserve">TUJE STORITVE</t>
  </si>
  <si>
    <t xml:space="preserve">Projektantski nadzor.(pri vrednosti projektantskega nadzora privzeti fiksno ceno po enoti 45€/uro)</t>
  </si>
  <si>
    <t xml:space="preserve">ura</t>
  </si>
  <si>
    <t xml:space="preserve">Nadzor upravljavca kanalizacije</t>
  </si>
  <si>
    <t xml:space="preserve">Nadzor upravljavcev posameznih komunalnih vodov na območju gradnje kanalskega sistema                  </t>
  </si>
  <si>
    <t xml:space="preserve">Geomehanski nadzor vključno z meritvami utrjenosti podlage in zasipov (pri vrednosti geotehničnega nadzora privzeti fiksno ceno po enoti 40 €/uro)</t>
  </si>
  <si>
    <t xml:space="preserve">Kataster položenih vodov</t>
  </si>
  <si>
    <t xml:space="preserve">Izdelava načrta PID-a.</t>
  </si>
  <si>
    <t xml:space="preserve">kom</t>
  </si>
  <si>
    <t xml:space="preserve">Izdelava geodetskega posnetka komunalne kanalizacije in vodovoda po končani gradnji, vključno z geodetskim načrtom, skico meritev in zapisnikom, datoteko koordinat za hišne priključke, ASCII datoteka, v tiskani in elektronski obliki, z izvedbo postopka vnosa v javni kataster.</t>
  </si>
  <si>
    <t xml:space="preserve">6.0</t>
  </si>
  <si>
    <t xml:space="preserve">NEPREDVIDENA DELA</t>
  </si>
  <si>
    <t xml:space="preserve">Zajeto v skupni rekapitulaciji</t>
  </si>
  <si>
    <t xml:space="preserve">CENA SKUPAJ (brez DDV)</t>
  </si>
  <si>
    <t xml:space="preserve">DDV (22%)</t>
  </si>
  <si>
    <t xml:space="preserve">CENA SKUPAJ (z DDV)</t>
  </si>
  <si>
    <t xml:space="preserve">600 Rekonstrukcija ceste R1-229 Ptuj - Rogoznica - Senarska</t>
  </si>
  <si>
    <t xml:space="preserve">Odsek:</t>
  </si>
  <si>
    <t xml:space="preserve">Odsek 1286 Rogoznica - Senarska od km 0,416 do km 0,877</t>
  </si>
  <si>
    <t xml:space="preserve">10/7 Elaborat prometne opreme in signalizacije (600-PRO/09)</t>
  </si>
  <si>
    <t xml:space="preserve">PREDRAČUN - CESTA</t>
  </si>
  <si>
    <t xml:space="preserve">S 1 2 211</t>
  </si>
  <si>
    <t xml:space="preserve">Demontaža prometnega znaka na enem podstavku</t>
  </si>
  <si>
    <t xml:space="preserve">S 1 2 212</t>
  </si>
  <si>
    <t xml:space="preserve">Demontaža prometnega znaka na dveh podstavkih</t>
  </si>
  <si>
    <t xml:space="preserve">S 1 2 261</t>
  </si>
  <si>
    <t xml:space="preserve">Demontaža plastičnega smernika</t>
  </si>
  <si>
    <t xml:space="preserve">6 OPREMA CEST</t>
  </si>
  <si>
    <t xml:space="preserve">OPREMA CEST SKUPAJ:</t>
  </si>
  <si>
    <t xml:space="preserve">6.1 Pokončna oprema cest</t>
  </si>
  <si>
    <t xml:space="preserve">S 6 1 132</t>
  </si>
  <si>
    <t xml:space="preserve">Izdelava temelja iz cementnega betona C 12/15, globine 100 cm, premera 30 cm</t>
  </si>
  <si>
    <t xml:space="preserve">N 6 1 728</t>
  </si>
  <si>
    <t xml:space="preserve">Dobava in vgraditev korenskega količka za postavitev prometnega znaka</t>
  </si>
  <si>
    <t xml:space="preserve">Opomba:
Velja za prometni znak 2432-1!</t>
  </si>
  <si>
    <t xml:space="preserve">N 6 1 749</t>
  </si>
  <si>
    <t xml:space="preserve">Dobava in vgraditev konzolnega stebrička za prometni znak iz vroče cinkane jeklene cevi s premerom 80x80x4mm, max. dolžina ročice 1720mm, vključno s temljem</t>
  </si>
  <si>
    <t xml:space="preserve">Opomba:
Višina konzolnega stebra je 250cm</t>
  </si>
  <si>
    <t xml:space="preserve">S 6 1 215</t>
  </si>
  <si>
    <t xml:space="preserve">Dobava in vgraditev stebrička za prometni znak iz vroče cinkane jeklene cevi s premerom 64 mm, dolge 2500 mm</t>
  </si>
  <si>
    <t xml:space="preserve">S 6 1 218</t>
  </si>
  <si>
    <t xml:space="preserve">Dobava in vgraditev stebrička za prometni znak iz vroče cinkane jeklene cevi s premerom 64 mm, dolge 4000 mm</t>
  </si>
  <si>
    <t xml:space="preserve">N 6 1 102</t>
  </si>
  <si>
    <t xml:space="preserve">Dobava in pritrditev okroglega prometnega znaka, podlaga iz aluminijaste pločevine, razred svetlobne odbojnosti površine glede na značilnosti okolice RA3, premera 600 mm</t>
  </si>
  <si>
    <t xml:space="preserve">Opomba:
Velja za prometni znak 2102!</t>
  </si>
  <si>
    <t xml:space="preserve">N 6 1 110</t>
  </si>
  <si>
    <t xml:space="preserve">Dobava in pritrditev  prometnega znaka, podlaga iz aluminijaste pločevine, razred svetlobne odbojnosti površine glede na značilnosti okolice RA2, velikosti od 0,21 do 0,4 m2</t>
  </si>
  <si>
    <t xml:space="preserve">Opomba:
Velja za prometni znak 2432, 2432-1!</t>
  </si>
  <si>
    <t xml:space="preserve">N 6 1 127</t>
  </si>
  <si>
    <t xml:space="preserve">Dobava in pritrditev kilometerske tablice dimenzij 350x300mm!</t>
  </si>
  <si>
    <t xml:space="preserve">6.2 Označbe na voziščih</t>
  </si>
  <si>
    <t xml:space="preserve">N 4 2 104</t>
  </si>
  <si>
    <t xml:space="preserve">Dobava in izvedba nanosa dvokomponentne hladne plastike, zelo obstojne z dolgo dobo ekploatacije, certificirano v soglasju z EN standardi (kot npr. Helios - Signodur Structure), za nanos 3 x 3 cm vodilnih linij</t>
  </si>
  <si>
    <t xml:space="preserve">Opomba:
velja za taktilne označbe</t>
  </si>
  <si>
    <t xml:space="preserve">S 6 2 123</t>
  </si>
  <si>
    <t xml:space="preserve">Izdelava tankoslojne vzdolžne označbe na vozišču z enokomponentno belo barvo, vključno 250 g/m2 posipa z drobci / kroglicami stekla, strojno, debelina plasti suhe snovi 250 mikrometra, širina črte 15 cm</t>
  </si>
  <si>
    <t xml:space="preserve">Opomba:
Karakt. talnih označb morajo biti skladne s Pravilnikom o prometni signalizaciji in opremi na cestah Ur.l. 99/2015!</t>
  </si>
  <si>
    <t xml:space="preserve">S 6 2 253</t>
  </si>
  <si>
    <t xml:space="preserve">Doplačilo za izdelavo prekinjenih vzdolžnih označb na vozišču, širina črte 15 cm</t>
  </si>
  <si>
    <t xml:space="preserve">S 6 2 121</t>
  </si>
  <si>
    <t xml:space="preserve">Izdelava tankoslojne vzdolžne označbe na vozišču z enokomponentno belo barvo, vključno 250 g/m2 posipa z drobci / kroglicami stekla, strojno, debelina plasti suhe snovi 250 mikrometra, širina črte 10 cm</t>
  </si>
  <si>
    <t xml:space="preserve">S 6 2 251</t>
  </si>
  <si>
    <t xml:space="preserve">Doplačilo za izdelavo prekinjenih vzdolžnih označb na vozišču, širina črte 10 cm</t>
  </si>
  <si>
    <t xml:space="preserve">S 6 2 168</t>
  </si>
  <si>
    <t xml:space="preserve">Izdelava tankoslojne prečne in ostalih označb na vozišču z enokomponentno belo barvo, vključno 250 g/m2 posipa z drobci / kroglicami stekla, strojno, debelina plasti suhe snovi 250 mikrometra, površina označbe nad 1,5 m2</t>
  </si>
  <si>
    <t xml:space="preserve">S 6 2 244</t>
  </si>
  <si>
    <t xml:space="preserve">Doplačilo za ročno izdelavo ostalih označb na vozišču, posamezna površina označbe nad 1,5 m2</t>
  </si>
  <si>
    <t xml:space="preserve">N 6 2 158</t>
  </si>
  <si>
    <t xml:space="preserve">Nanos materiala rdeče barve s koeficientom hrapavosti STR&gt;50, prevleka debeline 3-5mm v območju križišča na vozišču!deb.3 -5 mm v območju kolesarskih prehodov čez vozišče / ročno</t>
  </si>
  <si>
    <t xml:space="preserve">Opomba:
Karakt. morajo biti skladne z Navodilom za projektiranje kolesarskih površin (novelacija junij 2012)!</t>
  </si>
  <si>
    <t xml:space="preserve">Projektantski nadzor. Vrednost postavke je že fiksno določena v PIS-u in jo ponudnik ne more/ne sme spreminjati. Obračun projektantskega nadzora se bo izvedel po dokazljivih dejanskih stroških na podlagi računa izvajalca projektantskega nadzora.</t>
  </si>
  <si>
    <t xml:space="preserve">PREDRAČUN - PLOČNIK IN AP</t>
  </si>
  <si>
    <t xml:space="preserve">N 2 1 101</t>
  </si>
  <si>
    <t xml:space="preserve">Planum temeljnih tal</t>
  </si>
  <si>
    <t xml:space="preserve">Opomba:
Velja za taktilne označbe!</t>
  </si>
  <si>
    <t xml:space="preserve">N 3 4 103</t>
  </si>
  <si>
    <t xml:space="preserve">Vgradnja bitumenskega traku na stiku med tlakovci in okoliškim asfaltom</t>
  </si>
  <si>
    <t xml:space="preserve">N 3 4 104</t>
  </si>
  <si>
    <t xml:space="preserve">Dobava in vgradnja betonske opozorilne (čepaste) taktilne plošče dim 30/30/8, bele, z nanosom protiprašne emulzije; stiki zaliti s trajnoelastično zmesjo. (OPOMBA: plošče morajo biti skladne s standardom SIST 1186:2016;)</t>
  </si>
  <si>
    <t xml:space="preserve">S 3 4 911</t>
  </si>
  <si>
    <t xml:space="preserve">Izdelava podložne plasti za tlakovano obrabno plast iz nevezane zmesi zrn (peska)</t>
  </si>
  <si>
    <t xml:space="preserve">N 3 4 105</t>
  </si>
  <si>
    <t xml:space="preserve">Dobava in vgradnja betonske vodilne (rebraste) taktilne plošče dim 30/30/8, bele, z nanosom protiprašne emulzije; stiki zaliti s trajnoelastično zmesjo. (OPOMBA: plošče morajo biti skladne s standardom SIST 1186:2016;)</t>
  </si>
  <si>
    <t xml:space="preserve">N 4 1 727</t>
  </si>
  <si>
    <t xml:space="preserve">Dobava in pritrditev okroglega prometnega znaka, podlaga iz aluminijaste pločevine, razred svetlobne odbojnosti površine glede na značilnosti okolice RA1, premera 600 mm</t>
  </si>
  <si>
    <t xml:space="preserve">Opomba:
Velja za prometne znake 2313</t>
  </si>
  <si>
    <t xml:space="preserve">Opomba:
Velja za prometni znak 2313</t>
  </si>
  <si>
    <t xml:space="preserve">N 6 1 115</t>
  </si>
  <si>
    <t xml:space="preserve">Dobava in pritrditev  prometnega znaka, podlaga iz aluminijaste pločevine, razred svetlobne odbojnosti površine glede na značilnosti okolice RA3, velikosti od 0,21 do 0,4 m2</t>
  </si>
  <si>
    <t xml:space="preserve">Opomba:
Velja za prometni znak 2433</t>
  </si>
  <si>
    <t xml:space="preserve">N 4 2 103</t>
  </si>
  <si>
    <t xml:space="preserve">Nanos materiala rdeče barve s koeficientom hrapavosti STR&gt;50, prevleka debeline 3-5mm na kolesarskih stezah!</t>
  </si>
  <si>
    <t xml:space="preserve">Opomba:
Karakt. morajo biti skladne z Navodilom za projektiranje kolesarskih površin (novelacija junij 2012)! / ročni nanos</t>
  </si>
  <si>
    <t xml:space="preserve">S 6 2 221</t>
  </si>
  <si>
    <t xml:space="preserve">Izdelava tankoslojne prečne in ostalih označb na vozišču z enokomponentno rumeno barvo, vključno 250 g/m2 posipa z drobci / kroglicami stekla, strojno, debelina plasti suhe snovi 200 mikrometra, površina označbe do 0,5 m2</t>
  </si>
  <si>
    <t xml:space="preserve">S 6 2 241</t>
  </si>
  <si>
    <t xml:space="preserve">Doplačilo za ročno izdelavo ostalih označb na vozišču, posamezna površina označbe do 0,5 m2</t>
  </si>
  <si>
    <t xml:space="preserve">S 6 2 411</t>
  </si>
  <si>
    <t xml:space="preserve">Izdelava debeloslojne vzdolžne označbe na vozišču z večkomponentno hladno plastiko z vmešanimi drobci / kroglicami stekla, vključno 200 g/m2 dodatnega posipa z drobci stekla, strojno, debelina plasti 3 mm, širina črte 10 cm </t>
  </si>
  <si>
    <t xml:space="preserve">Opomba:
črta mora biti izvedena skladno z 7. členom 4 alineja Pravilnika o kolesarskih površinah (Ur.l.RS št. 36/2018).</t>
  </si>
  <si>
    <t xml:space="preserve">Projekt:0600ZAP Zavarovanje in vodenje prometa v času gradnje Rogoznica - Senarska</t>
  </si>
  <si>
    <t xml:space="preserve">Rogoznica</t>
  </si>
  <si>
    <t xml:space="preserve">Načrt vodenja in zavarovanja prometa v času gradnje</t>
  </si>
  <si>
    <t xml:space="preserve">Zavarovanje gradbišča v času gradnje v skladu z elaboratom zapore prometa (komplet z vso potrebno prometno signalizacijo)-obračun in plačilo po dejanskih stroških koncesionarja. Za vrednost v ponudbi privzeti oceno 30.000,00 €! </t>
  </si>
  <si>
    <t xml:space="preserve">pavšal</t>
  </si>
  <si>
    <t xml:space="preserve">N 1 7 101</t>
  </si>
  <si>
    <t xml:space="preserve">Izdelava elaborata zapore prometa za vse faze izvedbe projekta. Pridobitev odločbe o zapori in vsi stroški v zvezi s potrebno signalizacijo za ves čas trajanja zapore in ostalimi koordinacijami. </t>
  </si>
  <si>
    <t xml:space="preserve">KPL</t>
  </si>
  <si>
    <t xml:space="preserve">PREDRAČUN 1/2: od profila 33 do profila 47</t>
  </si>
  <si>
    <t xml:space="preserve">ŠT.</t>
  </si>
  <si>
    <t xml:space="preserve">NAZIV</t>
  </si>
  <si>
    <t xml:space="preserve">ENOTA</t>
  </si>
  <si>
    <t xml:space="preserve">KOL.</t>
  </si>
  <si>
    <t xml:space="preserve">CENA/ENOTO</t>
  </si>
  <si>
    <t xml:space="preserve">CENA (€)</t>
  </si>
  <si>
    <t xml:space="preserve">Pripravljalna dela</t>
  </si>
  <si>
    <t xml:space="preserve">1.1.</t>
  </si>
  <si>
    <t xml:space="preserve">Zakoličba trase KB:</t>
  </si>
  <si>
    <t xml:space="preserve"> - uradna zakoličba</t>
  </si>
  <si>
    <t xml:space="preserve">m</t>
  </si>
  <si>
    <t xml:space="preserve"> - sodelovanje naročnika</t>
  </si>
  <si>
    <t xml:space="preserve">kbv</t>
  </si>
  <si>
    <t xml:space="preserve">1.2.</t>
  </si>
  <si>
    <t xml:space="preserve">Zakoličba trase</t>
  </si>
  <si>
    <t xml:space="preserve">komunal. naprav pri</t>
  </si>
  <si>
    <t xml:space="preserve">križanjih z ostalimi</t>
  </si>
  <si>
    <t xml:space="preserve">komunal. vodi:</t>
  </si>
  <si>
    <t xml:space="preserve">1.3.</t>
  </si>
  <si>
    <t xml:space="preserve">Priprava del in</t>
  </si>
  <si>
    <t xml:space="preserve">materiala nad 100 m</t>
  </si>
  <si>
    <t xml:space="preserve">1.4.</t>
  </si>
  <si>
    <t xml:space="preserve">Zavarovanje kabelskega</t>
  </si>
  <si>
    <t xml:space="preserve">jarka po celotni dolžini trase</t>
  </si>
  <si>
    <t xml:space="preserve">1.5.</t>
  </si>
  <si>
    <t xml:space="preserve">Skupaj:</t>
  </si>
  <si>
    <t xml:space="preserve">Gradbena dela</t>
  </si>
  <si>
    <t xml:space="preserve">2.1.</t>
  </si>
  <si>
    <t xml:space="preserve">Ročni izkop kabelskega</t>
  </si>
  <si>
    <t xml:space="preserve">jarka dimenzij</t>
  </si>
  <si>
    <t xml:space="preserve"> - 0.40 x 0.80 m</t>
  </si>
  <si>
    <t xml:space="preserve"> - 0.40 x 1.00 m</t>
  </si>
  <si>
    <t xml:space="preserve">2.2.</t>
  </si>
  <si>
    <t xml:space="preserve">Strojni izkop kabelskega</t>
  </si>
  <si>
    <t xml:space="preserve">jarka dimenzij:</t>
  </si>
  <si>
    <t xml:space="preserve">2.3.</t>
  </si>
  <si>
    <t xml:space="preserve">Izdelava kabelske blazine globine 0.2 m in širine 0.4 m dolžine 457m</t>
  </si>
  <si>
    <t xml:space="preserve">2.4.</t>
  </si>
  <si>
    <t xml:space="preserve">Dobava in polaganje</t>
  </si>
  <si>
    <t xml:space="preserve">plastične cevi za kabel, tip:</t>
  </si>
  <si>
    <t xml:space="preserve"> - PC-E/fi110 mm</t>
  </si>
  <si>
    <t xml:space="preserve"> - PC-E/fi160 mm</t>
  </si>
  <si>
    <t xml:space="preserve">2.5.</t>
  </si>
  <si>
    <t xml:space="preserve">Dobava in vgradnja pustega</t>
  </si>
  <si>
    <t xml:space="preserve">betona MB 10 za zaščito</t>
  </si>
  <si>
    <t xml:space="preserve">položenih cevi pri križanju</t>
  </si>
  <si>
    <t xml:space="preserve">povoznih površin</t>
  </si>
  <si>
    <t xml:space="preserve">2.6.</t>
  </si>
  <si>
    <t xml:space="preserve">Polaganje opozorilnega</t>
  </si>
  <si>
    <t xml:space="preserve">traku nad 500 m</t>
  </si>
  <si>
    <t xml:space="preserve">2.7.</t>
  </si>
  <si>
    <t xml:space="preserve">Ročni zasip kabelskega</t>
  </si>
  <si>
    <t xml:space="preserve">jarka in utrjevanje po</t>
  </si>
  <si>
    <t xml:space="preserve">plasteh 20 cm s</t>
  </si>
  <si>
    <t xml:space="preserve">končnim planiranjem</t>
  </si>
  <si>
    <t xml:space="preserve">2.8.</t>
  </si>
  <si>
    <t xml:space="preserve">Izkop in zasip kabelskega</t>
  </si>
  <si>
    <t xml:space="preserve">jarka za kabelske rezerve</t>
  </si>
  <si>
    <t xml:space="preserve">2.9.</t>
  </si>
  <si>
    <t xml:space="preserve">Trganje asfalt. površin in</t>
  </si>
  <si>
    <t xml:space="preserve">ponovno asfaltiranje (rezanje,</t>
  </si>
  <si>
    <t xml:space="preserve">odvoz na deponijo, priprava</t>
  </si>
  <si>
    <t xml:space="preserve">in utrditev tampona...)</t>
  </si>
  <si>
    <t xml:space="preserve">2.10.</t>
  </si>
  <si>
    <t xml:space="preserve">Montažna dela</t>
  </si>
  <si>
    <t xml:space="preserve">3.1.</t>
  </si>
  <si>
    <t xml:space="preserve">Dobava in polaganje kabla</t>
  </si>
  <si>
    <t xml:space="preserve">v zemljo/cev:</t>
  </si>
  <si>
    <t xml:space="preserve"> - dobava NAYY-J 4x35+2,5</t>
  </si>
  <si>
    <t xml:space="preserve"> - dobava NAYY-J 4x70+2,5</t>
  </si>
  <si>
    <t xml:space="preserve"> - dobava NAYY-J 4x150+2,5</t>
  </si>
  <si>
    <t xml:space="preserve"> - polaganje NAYY-J 4x35+2,5</t>
  </si>
  <si>
    <t xml:space="preserve"> - polaganje NAYY-J 4x70+2,5</t>
  </si>
  <si>
    <t xml:space="preserve"> - polaganje NAYY-J 4x150+2,5</t>
  </si>
  <si>
    <t xml:space="preserve">3.2.</t>
  </si>
  <si>
    <t xml:space="preserve">Dobava, postavitev in montaža</t>
  </si>
  <si>
    <t xml:space="preserve">prostostoječe omarice s</t>
  </si>
  <si>
    <t xml:space="preserve">podstavkom:</t>
  </si>
  <si>
    <t xml:space="preserve"> - razdelilna PS-RO</t>
  </si>
  <si>
    <t xml:space="preserve"> - iz izolacijskega mat.</t>
  </si>
  <si>
    <t xml:space="preserve">   (razred II), IP 54</t>
  </si>
  <si>
    <t xml:space="preserve"> - z zbiralnicami Ecu 4×(40×10)mm</t>
  </si>
  <si>
    <t xml:space="preserve"> - dim. ca. 500×850×320 mm</t>
  </si>
  <si>
    <t xml:space="preserve"> - 4×NV stik. Letev 00/160 A</t>
  </si>
  <si>
    <t xml:space="preserve">kpl</t>
  </si>
  <si>
    <t xml:space="preserve">3.3.</t>
  </si>
  <si>
    <t xml:space="preserve">Dobava, vgradnja in montaža</t>
  </si>
  <si>
    <t xml:space="preserve">vgradne omarice:</t>
  </si>
  <si>
    <t xml:space="preserve"> - dvodelna z dvema okencema</t>
  </si>
  <si>
    <t xml:space="preserve">   (razred II), IP 43</t>
  </si>
  <si>
    <t xml:space="preserve"> - z montažno ploščo</t>
  </si>
  <si>
    <t xml:space="preserve"> - dim. ca. 420×870×210 mm</t>
  </si>
  <si>
    <t xml:space="preserve">3.4.</t>
  </si>
  <si>
    <t xml:space="preserve">Dobava NV talilnih varovalk</t>
  </si>
  <si>
    <t xml:space="preserve">3.5.</t>
  </si>
  <si>
    <t xml:space="preserve">Dobava in montaža odvod. Prenap.</t>
  </si>
  <si>
    <t xml:space="preserve">v omarico - tip PO/B 15kA/275kV</t>
  </si>
  <si>
    <t xml:space="preserve">3.6.</t>
  </si>
  <si>
    <t xml:space="preserve">Dobava in polaganje ozemljila</t>
  </si>
  <si>
    <t xml:space="preserve">Fe-Zn 25×4 mm v zemljo</t>
  </si>
  <si>
    <t xml:space="preserve">3.7.</t>
  </si>
  <si>
    <t xml:space="preserve">Dobava in montaža kab. končnikov</t>
  </si>
  <si>
    <t xml:space="preserve">s kab. čevljem in priklopom kabla:</t>
  </si>
  <si>
    <t xml:space="preserve"> - za kabel do 4x35</t>
  </si>
  <si>
    <t xml:space="preserve"> - za kabel do 4x70</t>
  </si>
  <si>
    <t xml:space="preserve"> - za kabel do 4x150</t>
  </si>
  <si>
    <t xml:space="preserve">3.8.</t>
  </si>
  <si>
    <t xml:space="preserve">Spojka - ravna 35-70 mm2</t>
  </si>
  <si>
    <t xml:space="preserve">Demontažna dela</t>
  </si>
  <si>
    <t xml:space="preserve">4.1.</t>
  </si>
  <si>
    <t xml:space="preserve">Demontažna dela na NNO:</t>
  </si>
  <si>
    <t xml:space="preserve"> - demont. vodnikov</t>
  </si>
  <si>
    <t xml:space="preserve">km</t>
  </si>
  <si>
    <t xml:space="preserve"> - demont. nosilnih drogov</t>
  </si>
  <si>
    <t xml:space="preserve"> - demont. A-drogov</t>
  </si>
  <si>
    <t xml:space="preserve">4.2.</t>
  </si>
  <si>
    <t xml:space="preserve">Zaključna dela</t>
  </si>
  <si>
    <t xml:space="preserve">5.1.</t>
  </si>
  <si>
    <t xml:space="preserve">Označevanje trase kablo-</t>
  </si>
  <si>
    <t xml:space="preserve">voda s smernimi kamni</t>
  </si>
  <si>
    <t xml:space="preserve">5.2.</t>
  </si>
  <si>
    <t xml:space="preserve">Snemanje trase kablovoda </t>
  </si>
  <si>
    <t xml:space="preserve">in vris objekta v kataster</t>
  </si>
  <si>
    <t xml:space="preserve">5.3.</t>
  </si>
  <si>
    <t xml:space="preserve">Kontrolne meritve izolacijske </t>
  </si>
  <si>
    <t xml:space="preserve">upornosti kabla in ozemljitev</t>
  </si>
  <si>
    <t xml:space="preserve">5.4.</t>
  </si>
  <si>
    <t xml:space="preserve">SKUPAJ 1 DO 4:</t>
  </si>
  <si>
    <t xml:space="preserve">22% DDV:</t>
  </si>
  <si>
    <t xml:space="preserve">SKUPAJ Z DDV:</t>
  </si>
  <si>
    <t xml:space="preserve">POPIS DEL S PEDRAČUNOM JR FAZA 3</t>
  </si>
  <si>
    <t xml:space="preserve">                    od km 0.4+21 do km 0.8+77</t>
  </si>
  <si>
    <t xml:space="preserve">A)</t>
  </si>
  <si>
    <t xml:space="preserve"> </t>
  </si>
  <si>
    <t xml:space="preserve">cena/enoto</t>
  </si>
  <si>
    <t xml:space="preserve">skupaj</t>
  </si>
  <si>
    <t xml:space="preserve">01.</t>
  </si>
  <si>
    <t xml:space="preserve">Trasiranje</t>
  </si>
  <si>
    <t xml:space="preserve">02.</t>
  </si>
  <si>
    <t xml:space="preserve">Priprava materiala</t>
  </si>
  <si>
    <t xml:space="preserve">03.</t>
  </si>
  <si>
    <t xml:space="preserve">Zavarovanje gradbišča (delno)</t>
  </si>
  <si>
    <t xml:space="preserve">04.</t>
  </si>
  <si>
    <t xml:space="preserve">Zakoličba KTV, PTT, plin…</t>
  </si>
  <si>
    <t xml:space="preserve">pav</t>
  </si>
  <si>
    <t xml:space="preserve">          </t>
  </si>
  <si>
    <t xml:space="preserve">05.</t>
  </si>
  <si>
    <t xml:space="preserve">Stroški začasnih zapor</t>
  </si>
  <si>
    <t xml:space="preserve">B)</t>
  </si>
  <si>
    <t xml:space="preserve">Betonski montažni temelj za</t>
  </si>
  <si>
    <t xml:space="preserve">kandelaber 10m, dim.0.8*0.8*1.5 m</t>
  </si>
  <si>
    <t xml:space="preserve">(N.5.1) dobava, izkop in postavitev</t>
  </si>
  <si>
    <t xml:space="preserve">z zamaknjenim sidrom (N.5.2) dobava, </t>
  </si>
  <si>
    <t xml:space="preserve">izkop in postavitev</t>
  </si>
  <si>
    <t xml:space="preserve">Betonski  temelj za vsadni (absorbcijski)</t>
  </si>
  <si>
    <t xml:space="preserve">kandelaber 9m, dim.fi0.8*1.5 m</t>
  </si>
  <si>
    <t xml:space="preserve">(N.5.5) dobava, izkop in izvedba</t>
  </si>
  <si>
    <t xml:space="preserve">Betonski montažni temelj za BIČ</t>
  </si>
  <si>
    <t xml:space="preserve">dim.1.3*1.3*1.4 m (N.5.4)</t>
  </si>
  <si>
    <t xml:space="preserve">dobava, izkop in postavitev</t>
  </si>
  <si>
    <t xml:space="preserve">Kombinirani ročno/strojni (30/70%) </t>
  </si>
  <si>
    <t xml:space="preserve">izkop in zasip kabelskega jarka v  </t>
  </si>
  <si>
    <t xml:space="preserve">(zasip-nabijanje v plasteh po 20 cm)</t>
  </si>
  <si>
    <t xml:space="preserve">zemljišču III.kat.dim: 0.40 x 0.8 m</t>
  </si>
  <si>
    <t xml:space="preserve">06.</t>
  </si>
  <si>
    <t xml:space="preserve">Izdelava kabelske blazine</t>
  </si>
  <si>
    <t xml:space="preserve">iz mivke ali presejane zemlje</t>
  </si>
  <si>
    <t xml:space="preserve">za jarek dim: 0.4 x 0.8 m</t>
  </si>
  <si>
    <t xml:space="preserve"> m</t>
  </si>
  <si>
    <t xml:space="preserve">07.</t>
  </si>
  <si>
    <t xml:space="preserve">Dobava, razvoz po trasi in polaganje </t>
  </si>
  <si>
    <t xml:space="preserve">plastičnih  cevi cevne kanalizacije tip</t>
  </si>
  <si>
    <r>
      <rPr>
        <i val="true"/>
        <sz val="10"/>
        <rFont val="Courier New CE"/>
        <family val="3"/>
        <charset val="238"/>
      </rPr>
      <t xml:space="preserve"> - 1x PC </t>
    </r>
    <r>
      <rPr>
        <b val="true"/>
        <i val="true"/>
        <sz val="10"/>
        <rFont val="Courier New CE"/>
        <family val="3"/>
        <charset val="238"/>
      </rPr>
      <t xml:space="preserve">fi 110mm</t>
    </r>
    <r>
      <rPr>
        <i val="true"/>
        <sz val="10"/>
        <rFont val="Courier New CE"/>
        <family val="3"/>
        <charset val="238"/>
      </rPr>
      <t xml:space="preserve"> </t>
    </r>
  </si>
  <si>
    <t xml:space="preserve">08.</t>
  </si>
  <si>
    <t xml:space="preserve">izkop kabelskega jarka v zemljišču </t>
  </si>
  <si>
    <t xml:space="preserve">III.kat.dim: 0.40 x 1.0 m,</t>
  </si>
  <si>
    <t xml:space="preserve">obbetoniranje cevi 2xPC-E/110 </t>
  </si>
  <si>
    <t xml:space="preserve">(beton MB10, 16m3, 240m cevi) </t>
  </si>
  <si>
    <t xml:space="preserve">ter ponovni zasip (nabijanje…)</t>
  </si>
  <si>
    <t xml:space="preserve">kanalizacije (2xfi110mm BETON)</t>
  </si>
  <si>
    <t xml:space="preserve">09.</t>
  </si>
  <si>
    <t xml:space="preserve">Dobava, izkop, postavitev in</t>
  </si>
  <si>
    <t xml:space="preserve">zasip kabelskega jaška MKJ</t>
  </si>
  <si>
    <t xml:space="preserve">dimenzij 0.6x0.6x0.8 m</t>
  </si>
  <si>
    <t xml:space="preserve">(pohodni pokrov 3.5t) ali podobni</t>
  </si>
  <si>
    <t xml:space="preserve">glej prilogo P4</t>
  </si>
  <si>
    <t xml:space="preserve">10.</t>
  </si>
  <si>
    <t xml:space="preserve">Dobava in polaganje opozorilnega</t>
  </si>
  <si>
    <t xml:space="preserve">traku                   </t>
  </si>
  <si>
    <t xml:space="preserve">11.</t>
  </si>
  <si>
    <t xml:space="preserve">Dobava, izkop in postavitev bet.</t>
  </si>
  <si>
    <t xml:space="preserve">montažnega temelja za prosto-</t>
  </si>
  <si>
    <t xml:space="preserve">stoječo omarico KO-JR (OBČINA, DRSI)</t>
  </si>
  <si>
    <t xml:space="preserve">12.</t>
  </si>
  <si>
    <t xml:space="preserve">Nepredvidena dela (zajeto v skupni rekapitulaciji)</t>
  </si>
  <si>
    <t xml:space="preserve">C)</t>
  </si>
  <si>
    <t xml:space="preserve">Tipskih ravnih (vroče cinkani)</t>
  </si>
  <si>
    <r>
      <rPr>
        <i val="true"/>
        <sz val="10"/>
        <rFont val="Courier New CE"/>
        <family val="3"/>
        <charset val="238"/>
      </rPr>
      <t xml:space="preserve">kandelabrov </t>
    </r>
    <r>
      <rPr>
        <b val="true"/>
        <i val="true"/>
        <sz val="10"/>
        <rFont val="Courier New CE"/>
        <family val="3"/>
        <charset val="238"/>
      </rPr>
      <t xml:space="preserve">h=10 m </t>
    </r>
  </si>
  <si>
    <t xml:space="preserve">III VETROVNA CONA</t>
  </si>
  <si>
    <t xml:space="preserve">(načrt N.4.1)</t>
  </si>
  <si>
    <r>
      <rPr>
        <b val="true"/>
        <i val="true"/>
        <sz val="10"/>
        <rFont val="Courier New CE"/>
        <family val="3"/>
        <charset val="238"/>
      </rPr>
      <t xml:space="preserve">Dobava in montaž</t>
    </r>
    <r>
      <rPr>
        <i val="true"/>
        <sz val="10"/>
        <rFont val="Courier New CE"/>
        <family val="3"/>
        <charset val="238"/>
      </rPr>
      <t xml:space="preserve">a</t>
    </r>
  </si>
  <si>
    <t xml:space="preserve">Absorbcijski kandelaber npr. ZIPP-POLE</t>
  </si>
  <si>
    <r>
      <rPr>
        <i val="true"/>
        <sz val="10"/>
        <rFont val="Courier New CE"/>
        <family val="3"/>
        <charset val="238"/>
      </rPr>
      <t xml:space="preserve">višine </t>
    </r>
    <r>
      <rPr>
        <b val="true"/>
        <i val="true"/>
        <sz val="10"/>
        <rFont val="Courier New CE"/>
        <family val="3"/>
        <charset val="238"/>
      </rPr>
      <t xml:space="preserve">h=10m nad terenom  </t>
    </r>
  </si>
  <si>
    <t xml:space="preserve">III VETROVNA CONA (kandelabri morajo</t>
  </si>
  <si>
    <t xml:space="preserve">biti skladni s tipizacijo opreme</t>
  </si>
  <si>
    <t xml:space="preserve">na predvidenem območju),</t>
  </si>
  <si>
    <t xml:space="preserve">(specifikacija v prilogi načrta)</t>
  </si>
  <si>
    <t xml:space="preserve">Dobava in montaža BIČ-a</t>
  </si>
  <si>
    <t xml:space="preserve">tipski (vroče cinkani) kandelaber</t>
  </si>
  <si>
    <t xml:space="preserve">s konzolo dolžine 6,0m, 2*dvojne </t>
  </si>
  <si>
    <r>
      <rPr>
        <i val="true"/>
        <sz val="10"/>
        <rFont val="Courier New CE"/>
        <family val="3"/>
        <charset val="238"/>
      </rPr>
      <t xml:space="preserve">utripalke </t>
    </r>
    <r>
      <rPr>
        <i val="true"/>
        <sz val="10"/>
        <rFont val="Symbol"/>
        <family val="1"/>
        <charset val="2"/>
      </rPr>
      <t xml:space="preserve">F</t>
    </r>
    <r>
      <rPr>
        <i val="true"/>
        <sz val="10"/>
        <rFont val="Courier New CE"/>
        <family val="3"/>
        <charset val="238"/>
      </rPr>
      <t xml:space="preserve">30 (LED), osvetljen znak</t>
    </r>
  </si>
  <si>
    <t xml:space="preserve">(z notranjo osvetlitvijo)</t>
  </si>
  <si>
    <t xml:space="preserve">OPZ III-6-2 RF(DVOSTRANSKI 900*900mm)</t>
  </si>
  <si>
    <t xml:space="preserve">s spodnjo svetilko za osvetlitev preh.</t>
  </si>
  <si>
    <t xml:space="preserve">komplet instalacijo (VETROVNA C.3)</t>
  </si>
  <si>
    <t xml:space="preserve">(risba N.4.4)</t>
  </si>
  <si>
    <t xml:space="preserve">Dobava in polaganje kabla :</t>
  </si>
  <si>
    <t xml:space="preserve"> - NAYY-J 5*25</t>
  </si>
  <si>
    <t xml:space="preserve"> - NYY-J 4*6</t>
  </si>
  <si>
    <t xml:space="preserve">Dobava in izdelava kabelskih</t>
  </si>
  <si>
    <t xml:space="preserve">končnikov (povitje)</t>
  </si>
  <si>
    <t xml:space="preserve">Dobava in montaža svetilk »LED«:</t>
  </si>
  <si>
    <t xml:space="preserve">kot montaže 0° (ravno steklo)</t>
  </si>
  <si>
    <t xml:space="preserve">s power LED max 75W, svetlobni  </t>
  </si>
  <si>
    <t xml:space="preserve">tok min 8787 lm, barva 3000K ali manj</t>
  </si>
  <si>
    <t xml:space="preserve"> IP66, RAL9006 (PP-Y 4*1.5  400V, </t>
  </si>
  <si>
    <t xml:space="preserve"> priklj. Set z varovalko 2A </t>
  </si>
  <si>
    <r>
      <rPr>
        <i val="true"/>
        <sz val="10"/>
        <rFont val="Courier New CE"/>
        <family val="3"/>
        <charset val="238"/>
      </rPr>
      <t xml:space="preserve">kot. Npr.Sloluks tip:</t>
    </r>
    <r>
      <rPr>
        <b val="true"/>
        <i val="true"/>
        <sz val="10"/>
        <rFont val="Courier New CE"/>
        <family val="3"/>
        <charset val="238"/>
      </rPr>
      <t xml:space="preserve"> </t>
    </r>
  </si>
  <si>
    <t xml:space="preserve">SH3 075 0878 M11, 75W </t>
  </si>
  <si>
    <t xml:space="preserve">(večstopenjska lastna redukcija)</t>
  </si>
  <si>
    <t xml:space="preserve">tok min 8787 lm, barva 4000K ali manj</t>
  </si>
  <si>
    <t xml:space="preserve">Dobava in polaganje pocinkanega</t>
  </si>
  <si>
    <t xml:space="preserve">valjanca 25 * 4 mm </t>
  </si>
  <si>
    <t xml:space="preserve">Dobava in polaganje izolirane bakrene </t>
  </si>
  <si>
    <t xml:space="preserve">pletenice 35mm2 </t>
  </si>
  <si>
    <t xml:space="preserve">(križanje s cesto oz. Geoplinom)</t>
  </si>
  <si>
    <t xml:space="preserve">Dobava oz. izvedba priključka</t>
  </si>
  <si>
    <t xml:space="preserve">ozemljitve na kand.oz. omaro</t>
  </si>
  <si>
    <t xml:space="preserve">s P/Y 35 400 V </t>
  </si>
  <si>
    <t xml:space="preserve">Dobava in montaža varovalk NV100/XA: </t>
  </si>
  <si>
    <t xml:space="preserve"> - 16A(IZVODNE V KO-JR OBČINA)</t>
  </si>
  <si>
    <t xml:space="preserve"> - 16A(IZVODNE V KO-JR DRSC)</t>
  </si>
  <si>
    <t xml:space="preserve">Montaža omarice CR z opremo po načrtu</t>
  </si>
  <si>
    <t xml:space="preserve">N.6.1 na montažni temelj</t>
  </si>
  <si>
    <t xml:space="preserve">(Sestava opreme je navedena OPOMBI 1)</t>
  </si>
  <si>
    <t xml:space="preserve">13.</t>
  </si>
  <si>
    <t xml:space="preserve">Nepredvidena dela (vpis v dnevnik)(zajeto v skupni rekapitulaciji)</t>
  </si>
  <si>
    <t xml:space="preserve">D)</t>
  </si>
  <si>
    <t xml:space="preserve">Demontaža svetilke,</t>
  </si>
  <si>
    <t xml:space="preserve">(temelj in kandelaber ostaneta)</t>
  </si>
  <si>
    <t xml:space="preserve">Demontaža lesenih drogov</t>
  </si>
  <si>
    <t xml:space="preserve">in odvoz na deponijo</t>
  </si>
  <si>
    <t xml:space="preserve">E)</t>
  </si>
  <si>
    <t xml:space="preserve">Snemanje in izris kabelske</t>
  </si>
  <si>
    <t xml:space="preserve">   trase za kataster           </t>
  </si>
  <si>
    <t xml:space="preserve">Projektantski oz. upravljalski nadzor (pri vrednosti projektantskega nadzora privzeti fiksno ceno po enoti 45€/uro)</t>
  </si>
  <si>
    <t xml:space="preserve">Oštevilčenje stebrov in omarice JR</t>
  </si>
  <si>
    <t xml:space="preserve">Stroški projektiranja (PID in NOV)</t>
  </si>
  <si>
    <t xml:space="preserve">Kontrolne meritve:</t>
  </si>
  <si>
    <t xml:space="preserve">   - osvetljenosti PREHODA za pešce</t>
  </si>
  <si>
    <t xml:space="preserve">   - osvetljenosti ceste</t>
  </si>
  <si>
    <t xml:space="preserve">   - galvanskih stikov ozem.</t>
  </si>
  <si>
    <t xml:space="preserve">     in izol. upor.</t>
  </si>
  <si>
    <t xml:space="preserve">OPOMBA 1: KO-CR: Upravljalec CESTNE RAZSVETLJAVE</t>
  </si>
  <si>
    <t xml:space="preserve">Predvidena omarica (glej postavko 12)</t>
  </si>
  <si>
    <t xml:space="preserve">glavno stikalo 230V/63A</t>
  </si>
  <si>
    <t xml:space="preserve">krmilno stikalo (0-1-2) 10A</t>
  </si>
  <si>
    <t xml:space="preserve">krmilno stikalo (0-1) 10A</t>
  </si>
  <si>
    <t xml:space="preserve">svetlomat+svet.rele+stik.ura</t>
  </si>
  <si>
    <t xml:space="preserve">gar</t>
  </si>
  <si>
    <t xml:space="preserve">Varovalka DO1 16/6A</t>
  </si>
  <si>
    <t xml:space="preserve">kontaktor K1 - 16A</t>
  </si>
  <si>
    <t xml:space="preserve">kontaktor K2 - 63A</t>
  </si>
  <si>
    <t xml:space="preserve">odvodnik prenapetosti 2,5kA/0,5kV</t>
  </si>
  <si>
    <t xml:space="preserve">var. podnožje PK100/3</t>
  </si>
  <si>
    <t xml:space="preserve">utripalni rele</t>
  </si>
  <si>
    <t xml:space="preserve">SKUPNA REKAPITULACIJA FAZA 3</t>
  </si>
  <si>
    <t xml:space="preserve">REKAPITULACIJA JR </t>
  </si>
  <si>
    <t xml:space="preserve">SKUPAJ BREZ DDV</t>
  </si>
  <si>
    <t xml:space="preserve">EUR</t>
  </si>
  <si>
    <t xml:space="preserve">F)</t>
  </si>
  <si>
    <t xml:space="preserve">SKUPAJ (EUR):</t>
  </si>
  <si>
    <t xml:space="preserve">POPIS DEL S PREDRAČUNOM DOVOD CR </t>
  </si>
  <si>
    <t xml:space="preserve">Pripravljalna dela (dovod)</t>
  </si>
  <si>
    <t xml:space="preserve">Zakoličba KTV, PTT, plin…(zajeto v JR)</t>
  </si>
  <si>
    <t xml:space="preserve">Stroški začasnih zapor (zajeto v JR)</t>
  </si>
  <si>
    <t xml:space="preserve">Gradbena dela (dovod)</t>
  </si>
  <si>
    <t xml:space="preserve">(beton MB10, 2m3, 26m cevi) </t>
  </si>
  <si>
    <t xml:space="preserve">Dobava, izkop in postavitev</t>
  </si>
  <si>
    <t xml:space="preserve">stoječo omarico KRMO</t>
  </si>
  <si>
    <t xml:space="preserve">Izvedba platoja (80x80 cm) s</t>
  </si>
  <si>
    <t xml:space="preserve">pralnimi betonskimi ploščami pred</t>
  </si>
  <si>
    <t xml:space="preserve">KO-CR in KRMO</t>
  </si>
  <si>
    <t xml:space="preserve">Nepredvidena dela (vpis v dnevnik)</t>
  </si>
  <si>
    <t xml:space="preserve">Montažna dela (dovod)</t>
  </si>
  <si>
    <t xml:space="preserve"> - NAYY-J 4x70+2,5 0,6/1kV</t>
  </si>
  <si>
    <t xml:space="preserve">Izvedba uvoda in priklopa kabla v omarico</t>
  </si>
  <si>
    <t xml:space="preserve">KRO, stikalne manipulacije EM, dobava</t>
  </si>
  <si>
    <t xml:space="preserve">in vstavljanje izvodnih varovalk</t>
  </si>
  <si>
    <t xml:space="preserve">Montaža  KRMO  z opremo po načrtu</t>
  </si>
  <si>
    <t xml:space="preserve">N.6.2  na bet.temelj</t>
  </si>
  <si>
    <t xml:space="preserve">(Sestava opreme navedena v OPOMBI 2)</t>
  </si>
  <si>
    <t xml:space="preserve">Nepredvidena dela (vpis v dnevnik)(zajeto v skupni rekapitulaciji</t>
  </si>
  <si>
    <t xml:space="preserve">Demontažna dela (dovod)</t>
  </si>
  <si>
    <t xml:space="preserve">Ni demontažnih del - ali zajeto v CR</t>
  </si>
  <si>
    <t xml:space="preserve">Zaključna dela (dovod)</t>
  </si>
  <si>
    <t xml:space="preserve">trase za kataster           </t>
  </si>
  <si>
    <t xml:space="preserve">Projektantski oz. upravljalski nadzor</t>
  </si>
  <si>
    <t xml:space="preserve">Stroški projektiranja (PID)</t>
  </si>
  <si>
    <t xml:space="preserve">(zajeto v CR)</t>
  </si>
  <si>
    <t xml:space="preserve">Pridobitev elektroenergetskega</t>
  </si>
  <si>
    <t xml:space="preserve"> - soglasja 3*25A (OBČINA)</t>
  </si>
  <si>
    <t xml:space="preserve"> - soglasja 3*25A (DRSC)</t>
  </si>
  <si>
    <t xml:space="preserve">z vso potrebno dokumentacijo za priklop</t>
  </si>
  <si>
    <t xml:space="preserve">OPOMBA 2: KRMO:Upravljalec ELEKTRO</t>
  </si>
  <si>
    <t xml:space="preserve">Predvidena omarica (postavka 4)</t>
  </si>
  <si>
    <t xml:space="preserve">sponka priključna 70mm2</t>
  </si>
  <si>
    <t xml:space="preserve">var. podnožje PK100/3 </t>
  </si>
  <si>
    <t xml:space="preserve">3f števec 400V/5-85A</t>
  </si>
  <si>
    <t xml:space="preserve">drobni material</t>
  </si>
  <si>
    <t xml:space="preserve">SKUPNA REKAPITULACIJA DOVOD</t>
  </si>
  <si>
    <t xml:space="preserve">REKAPITULACIJA DOVOD </t>
  </si>
  <si>
    <t xml:space="preserve">POPIS MATERIALA IN DEL KKS PTUJ – ROGOZNICA K0139-C - ZAŠČITA OBSTOJEČE KABELSKE KANALIZACIJE IN PRESTAVITEV- MESTNA OBČINA PTUJ</t>
  </si>
  <si>
    <t xml:space="preserve">Zap. štev.</t>
  </si>
  <si>
    <t xml:space="preserve">Predvideno delo in dobava materiala</t>
  </si>
  <si>
    <t xml:space="preserve">Enota</t>
  </si>
  <si>
    <t xml:space="preserve">Količenje osi trase in priprava trase </t>
  </si>
  <si>
    <t xml:space="preserve">Strojni izkop jarka v terenu III. Kategorije z dodatkom ročnega izkopa (80% : 20%), globina izkopa do 80 cm, stranice so izvedene vertikalno.</t>
  </si>
  <si>
    <t xml:space="preserve">Fino planiranje dna jarka po globinski zakoličbi s točnostjo +/- 3 cm. </t>
  </si>
  <si>
    <t xml:space="preserve">Zasip jarka z izkopanim materialom v plasteh deb. 30 cm, s komprimiranjem do projekne zbitosti. Zasip se izvaja v kombinaciji strojno ročno (80% : 20%). V območju utrjenih površin se planira s točnostjo +/- 5 cm. </t>
  </si>
  <si>
    <t xml:space="preserve">Odvoz odvečnega materiala  na trajno deponijo vključno s stroški deponiranja, takse in pridobitvijo evidenčnih listov</t>
  </si>
  <si>
    <t xml:space="preserve">Dobava in polaganje PVC  zaščitne cevi dvojček 2 x  Ø 50 mm</t>
  </si>
  <si>
    <t xml:space="preserve">Dobava in polaganje opozorilnega traku KRS </t>
  </si>
  <si>
    <t xml:space="preserve">kg</t>
  </si>
  <si>
    <t xml:space="preserve">Izvedba vrtanje prebojev skozi stene jaškov vključno z zatesnitvijo lukenj</t>
  </si>
  <si>
    <t xml:space="preserve">Dobava in montaža AB jaška iz bet. Cevi Ø 80 cm x 100 cm, z betonsko ploščo Ø 80 cm vključno z LTŽ pokrovom za težki promet 25 t</t>
  </si>
  <si>
    <t xml:space="preserve">Dobava koaksialnega kabla QR860</t>
  </si>
  <si>
    <t xml:space="preserve">obbetoniranje cevi z betonom C10/8 na mestih prečkanja cestišča in uvozov</t>
  </si>
  <si>
    <t xml:space="preserve">dobava in montaža koaksialnih konektorjev</t>
  </si>
  <si>
    <t xml:space="preserve"> zakoličba križanj z obstoječimi komunalnimi vodi</t>
  </si>
  <si>
    <t xml:space="preserve">nadzor s strani upravljavca sistema</t>
  </si>
  <si>
    <t xml:space="preserve">meritve</t>
  </si>
  <si>
    <t xml:space="preserve">izdelava geodetskega posnetka</t>
  </si>
  <si>
    <t xml:space="preserve"> vris trase v zbirni kataster GJI</t>
  </si>
  <si>
    <t xml:space="preserve"> izdelava PID dokumentacije</t>
  </si>
  <si>
    <t xml:space="preserve">SKUPAJ KABELSKA KANALIZACIJA KKS BREZ DDV</t>
  </si>
  <si>
    <t xml:space="preserve">SKUPAJ Z DDV</t>
  </si>
  <si>
    <t xml:space="preserve">POPIS MATERIALA IN DEL KKS PTUJ – ROGOZNICA K0139-C – NOVA KABELSKA KANALIZACIJA KKS PTUJ</t>
  </si>
  <si>
    <t xml:space="preserve">Strojni izkop jarka v terenu III. Kategorije z dodatkom ročnega izkopa (80% : 20%), globina izkopa do 80 cm, stranice so izvedene vertikalno. </t>
  </si>
  <si>
    <t xml:space="preserve">Fino planiranje dna jarka po globinski zakoličbi s točnostjo +/- 3 cm. (polovica cene zaradi sopolaganja)</t>
  </si>
  <si>
    <t xml:space="preserve">Zasip jarka z izkopanim materialom v plasteh deb. 30 cm, s komprimiranjem do projekne zbitosti. Zasip se izvaja v kombinaciji strojno ročno (80% : 20%). V območju utrjenih površin se planira s točnostjo +/- 5 cm.</t>
  </si>
  <si>
    <t xml:space="preserve">Dobava in polaganje opozorilnega traku KRS</t>
  </si>
  <si>
    <t xml:space="preserve">zakoličba križanj z obstoječimi komunalnimi vodi</t>
  </si>
  <si>
    <t xml:space="preserve"> meritve</t>
  </si>
  <si>
    <t xml:space="preserve">vris trase v zbirni kataster GJI</t>
  </si>
  <si>
    <t xml:space="preserve">izdelava PID dokumentacije</t>
  </si>
  <si>
    <t xml:space="preserve">ODSEK C</t>
  </si>
  <si>
    <t xml:space="preserve">Št.</t>
  </si>
  <si>
    <t xml:space="preserve">EM</t>
  </si>
  <si>
    <t xml:space="preserve">Cena</t>
  </si>
  <si>
    <t xml:space="preserve">Znesek</t>
  </si>
  <si>
    <t xml:space="preserve">KABLI</t>
  </si>
  <si>
    <t xml:space="preserve">KABEL TK 59 1X4X0.6 M</t>
  </si>
  <si>
    <t xml:space="preserve">M1 </t>
  </si>
  <si>
    <t xml:space="preserve">KABEL TK 59 3X4X0.6 M</t>
  </si>
  <si>
    <t xml:space="preserve">KABEL TK 59 10X4X0.6 GM</t>
  </si>
  <si>
    <t xml:space="preserve">KABEL TK 59 200X4X0.6 GM</t>
  </si>
  <si>
    <t xml:space="preserve">GRADBENA DELA</t>
  </si>
  <si>
    <t xml:space="preserve">Trasiranje nove trase zemeljskega kabla ali kabelske kanalizacije</t>
  </si>
  <si>
    <t xml:space="preserve">KM </t>
  </si>
  <si>
    <t xml:space="preserve">Trasiranje trase po obstoječem kablu ali kabelski kanalizaciji z uporabo obstoječih načrtov in iskalca kablov</t>
  </si>
  <si>
    <t xml:space="preserve">Dobava PE/HD cevi 0 50/42 mm</t>
  </si>
  <si>
    <t xml:space="preserve">Dobava PE/HD cevi 2x 0 50/42 mm</t>
  </si>
  <si>
    <t xml:space="preserve">Dobava PVC cevi 0 110/103.6 mm in distančnikov.</t>
  </si>
  <si>
    <t xml:space="preserve">Dobava in montaža kabelskega jaška AB, notr. Dim. 1.2x1.2x1.2m, izkop v zemljišču III. do V. ktg., betoniranje dna jaška z betonom, montaža LŽ pokrova in obbetoniranje , izdelava vseh potrebnih uvodov,  nakladanje in odvoz odvečnega materiala ter stroški začasne in končne deponije, ometavanje in finalna obdelava jaška, komplet z statičnim izračunom AB jaška in delavniško dokumentacijo,  čiščenje okolice, komplet z dobavo LŽ pokrova, 0,6x0,6m, 400kN, komplet z oznako upravljalca na pokrovu.</t>
  </si>
  <si>
    <t xml:space="preserve">KOM</t>
  </si>
  <si>
    <t xml:space="preserve">Dobava in montaža pocinkane sohe L=1050mm tip TG v kabelski jašek.</t>
  </si>
  <si>
    <t xml:space="preserve">Dobava in montaža premične pocinkane konzole (komplet) dim.355 mm tip TG na obstoječo soho</t>
  </si>
  <si>
    <t xml:space="preserve">Ročni izkop kabelskega jarka globine 1,2m in širine 0,4m. Zasip s presejanim izkopanim materialom, utrjevanje z vibracijsko ploščo (žabico) v slojih 20 do 25cm, odvoz odvečnega materiala in ureditev trase - zemljišče IV.ktg.- do obst. kabla</t>
  </si>
  <si>
    <t xml:space="preserve">Izkop kabelskega jarka globine 1,0m in širine 0,4m. Zasip s presejanim izkopanim materialom, utrjevanje z vibracijsko ploščo (žabico) v slojih 20 do 25cm, odvoz odvečnega materiala na trajno deponijo vključno s stroški deponiranja, takse in pridobitvijo evidenčnih listov in ureditev trase - zemljišče IV.ktg.</t>
  </si>
  <si>
    <t xml:space="preserve">Dobava in vzdolžno rezanje cevi PVC 0 110/103.6mm, zajetje obstoječega kabla v razrezano cev in povezovanje cevi z objemkami</t>
  </si>
  <si>
    <t xml:space="preserve">Vgrajevanje gotovega betona C16/20 pod rob asfalta ali za obbetoniranje kabelske kanalizacije</t>
  </si>
  <si>
    <t xml:space="preserve">M3 </t>
  </si>
  <si>
    <t xml:space="preserve">Izkop in zasip jame za novo ali nad obstoječo kabelsko spojko (do 1,5 m3), utrjevanje z vibracijsko ploščo (žabico) v slojih po 20-25 cm, z zaščito (pesek granulacije 3-7 mm, 3 x PVC ščitnik, opozorilni trak) - v zemjišču IV. ktg.</t>
  </si>
  <si>
    <t xml:space="preserve">Izdelava 1x1 cevne kabelske kanalizacije s PVC cevmi premera 103,6/110 mm, . Izkop jarka, polaganje cevi na 10 cm sloj peska (granul. 3-7 mm) zasip cevi s peskom do višine 10cm nad temenom cevi, polaganje opozorilnega traku nadaljnji zasip z izkopanim materialom, utrjevanje z vibracijsko ploščo (žabico) v slojih po 20-25 cm odvoz odvečnega materiala v deponijo in ureditev trase - zemljišče 4.ktg. gl. 0.8m (brez dobave cevi)</t>
  </si>
  <si>
    <t xml:space="preserve">Izdelava 1x1 cevne kabelske kanalizacije s PVC cevmi premera 103,6/110 mm+2xpe fi 50 mm. Izkop jarka, polaganje cevi na 10 cm sloj peska (granul. 3-7 mm) zasip cevi s peskom do višine 10cm nad temenom cevi, polaganje opozorilnega traku nadaljnji zasip z izkopanim materialom, utrjevanje z vibracijsko ploščo (žabico) v slojih po 20-25 cm odvoz odvečnega materiala v deponijo in ureditev trase - zemljišče 4.ktg. gl. 0.8m (brez dobave cevi)</t>
  </si>
  <si>
    <t xml:space="preserve">Izdelava 1x2 cevne kabelske kanalizacije s PVC cevmi premera 103,6/110 mm+ 2xpe fi 50 mm. Izkop jarka, polaganje cevi na 10 cm sloj peska (granul. 3-7 mm) zasip cevi s peskom do višine 10cm nad temenom cevi, polaganje opozorilnega traku nadaljnji zasip z izkopanim materialom, utrjevanje z vibracijsko ploščo (žabico) v slojih po 20-25 cm odvoz odvečnega materiala v deponijo in ureditev trase - zemljišče 4.ktg. gl. 0.8m (brez dobave cevi)</t>
  </si>
  <si>
    <t xml:space="preserve">Izdelava 1x2 cevne kabelske kanalizacije s PVC cevmi premera 103,6/110 mm. Izkop jarka, polaganje cevi na 10 cm sloj peska (granul. 3-7 mm) zasip cevi s peskom do višine 10cm nad temenom cevi, polaganje opozorilnega traku nadaljnji zasip z izkopanim materialom, utrjevanje z vibracijsko ploščo (žabico) v slojih po 20-25 cm odvoz odvečnega materiala v deponijo in ureditev trase - zemljišče 4.ktg. gl. 0.8m (brez dobave cevi)</t>
  </si>
  <si>
    <t xml:space="preserve">Izdelava 1x2 cevne kabelske kanalizacije s PVC cevmi premera 103,6/110 mm, . Izkop jarka, polaganje cevi na 10 cm sloj peska (granul. 3-7 mm) zaščita cevi z betonom C8/10 do višine 10cm nad temenom cevi, nadaljnji zasip z izkopanim materialom, utrjevanje z vibracijsko ploščo (žabico) v slojih po 20-25 cm odvoz odvečnega materiala v deponijo in ureditev trase - zemljišče 4.ktg. gl. 1,2m (brez dobave cevi)</t>
  </si>
  <si>
    <t xml:space="preserve">Izdelava 1x2 cevne kabelske kanalizacije s PVC cevmi premera 103,6/110 mm+ 2xpe fi 50 mm. Izkop jarka, polaganje cevi na 10 cm sloj peska (granul. 3-7 mm) zaščita cevi z betonom C8/10 do višine 10cm nad temenom cevi, nadaljnji zasip z izkopanim materialom, utrjevanje z vibracijsko ploščo (žabico) v slojih po 20-25 cm odvoz odvečnega materiala v deponijo in ureditev trase - zemljišče 4.ktg. gl. 1,2m (brez dobave cevi)</t>
  </si>
  <si>
    <t xml:space="preserve">Izdelava 1x1 cevne kabelske kanalizacije s PVC cevmi premera 103,6/110 mm. Izkop jarka, polaganje cevi na 10 cm sloj peska (granul. 3-7 mm) zaščita cevi z betonom C8/10  do višine 10cm nad temenom cevi, nadaljnji zasip z izkopanim materialom, utrjevanje z vibracijsko ploščo (žabico) v slojih po 20-25 cm odvoz odvečnega materiala v deponijo in ureditev trase - zemljišče 4.ktg. gl. 1,2m (brez dobave cevi)</t>
  </si>
  <si>
    <t xml:space="preserve">MONTAŽNA DELA - SIMETRIČNO KABELSKO OMREŽJE</t>
  </si>
  <si>
    <t xml:space="preserve">Dobava in izdelava ravne spojke na kablu TK 59 kapacitete do 5x4</t>
  </si>
  <si>
    <t xml:space="preserve">Dobava in izdelava ravne spojke na kablu TK 59  kapacitete 200x4</t>
  </si>
  <si>
    <t xml:space="preserve">Dobava in montaža ločilne letvice 10x2, s priključitvijo kabla</t>
  </si>
  <si>
    <t xml:space="preserve">Dobava in montaža priključne letvice 10x2, s priključitvijo kabla</t>
  </si>
  <si>
    <t xml:space="preserve">Dobava in montaža napisne letvice B-15</t>
  </si>
  <si>
    <t xml:space="preserve">Dobava in montaža nosilca 3-polnih odvodnikov, komplet z odvodniki</t>
  </si>
  <si>
    <t xml:space="preserve">Dobava in montaža nosilca letvic 5/10</t>
  </si>
  <si>
    <t xml:space="preserve">Ranžiranje med elementi</t>
  </si>
  <si>
    <t xml:space="preserve">PAR</t>
  </si>
  <si>
    <t xml:space="preserve">Dobava in montaža prostostoječe TK omare PTO-A1 na betonski stebriček STO-A</t>
  </si>
  <si>
    <t xml:space="preserve">Dobava in montaža betonskega stebrička STO-A za TK omari PTO-A1 in PTO-A2</t>
  </si>
  <si>
    <t xml:space="preserve">Dobava in montaža ključavnice v nove kabelske omarice</t>
  </si>
  <si>
    <t xml:space="preserve">Samo polaganje telef.kabla kap. do 5x4, zaščita kabla s presej. izkopanim materialom v sloju 15 cm, PVC ščitnikom, PVC opozorilnim trakom ter delni zasip kanala v skupni višini 40 cm.</t>
  </si>
  <si>
    <t xml:space="preserve">Uvlačenje predvleke v plastično kab.kanalizacijo</t>
  </si>
  <si>
    <t xml:space="preserve">Uvlačenje telef.kabla kap.do 5x4 v plastično kab.kanalizacijo.</t>
  </si>
  <si>
    <t xml:space="preserve">Uvlačenje telef.kabla kap.od 101x4-250x4 v plastično kab.kanalizacijo.</t>
  </si>
  <si>
    <t xml:space="preserve">Označevanje kabla po kabelskih jaških</t>
  </si>
  <si>
    <t xml:space="preserve">Izvedba ozemljitve TK omarice: polaganje ozemlj.poc.traku, dim.25x4 mm, L=25m v izkopan rov, montaža ozemlj. pletenice Cu -P/F 16mm2, l=2m opremljene z dvema čeveljčkoma KRD-16-8 in 1x križno sponko 60x60mm</t>
  </si>
  <si>
    <t xml:space="preserve">MERITVE</t>
  </si>
  <si>
    <t xml:space="preserve">Električne meritve kabla na bobnu  kapacitete kabla do 100x4</t>
  </si>
  <si>
    <t xml:space="preserve">Električne meritve kabla na bobnu  kapacitete od 101x4 do 250x4</t>
  </si>
  <si>
    <t xml:space="preserve">Električne meritve položenih  kabelskih dolžin (po polaganju) kapacit. do 100x4</t>
  </si>
  <si>
    <t xml:space="preserve">Električne meritve položenih  kabelskih dolžin (po polaganju) kapacit. od 101x4 do 250x4</t>
  </si>
  <si>
    <t xml:space="preserve">Končne električne meritve merilne  službe z izdelavo merilnih rezultatov</t>
  </si>
  <si>
    <t xml:space="preserve">TEHNIČNA DOKUMENTACIJA, OSTALO</t>
  </si>
  <si>
    <t xml:space="preserve">Izdelava geodetskega posnetka</t>
  </si>
  <si>
    <t xml:space="preserve">Izmera plašča jaška</t>
  </si>
  <si>
    <t xml:space="preserve">Izmera poteka kabla v kabelskem jašku</t>
  </si>
  <si>
    <t xml:space="preserve">Izdelava elaborata izvršilne tehnične dokumentacije kabelske kanalizacije, kjer je osnova  geodetski posnetek</t>
  </si>
  <si>
    <t xml:space="preserve">Izdelava načrta kabelskega jaška, ki obsega situacijo in plašč jaška</t>
  </si>
  <si>
    <t xml:space="preserve">Vris kabla v obstoječi plašč jaška</t>
  </si>
  <si>
    <t xml:space="preserve">Izdelava PID-a z uporabo obstoječih elaboratov izvršilno tehnične dokumentacije</t>
  </si>
  <si>
    <t xml:space="preserve">Vnos sprememb v obstoječo izvršilno tehnično dokumentacijo</t>
  </si>
  <si>
    <t xml:space="preserve">Tehnični nadzor TELEKOM - predvideno</t>
  </si>
  <si>
    <t xml:space="preserve">Organizacija in zavarovanje gradbišča</t>
  </si>
  <si>
    <t xml:space="preserve">REKAPITULACIJA</t>
  </si>
  <si>
    <t xml:space="preserve">    KABLI</t>
  </si>
  <si>
    <t xml:space="preserve">    GRADBENA DELA</t>
  </si>
  <si>
    <t xml:space="preserve">    MONTAŽNA DELA </t>
  </si>
  <si>
    <t xml:space="preserve">    MERITVE</t>
  </si>
  <si>
    <t xml:space="preserve">    TEHNIČNA DOKUMENTACIJA, OSTALO</t>
  </si>
  <si>
    <t xml:space="preserve">Skupaj brez DDV</t>
  </si>
  <si>
    <t xml:space="preserve">22% DDV</t>
  </si>
  <si>
    <t xml:space="preserve">600; 600-VOD</t>
  </si>
  <si>
    <t xml:space="preserve">Lokacija:</t>
  </si>
  <si>
    <t xml:space="preserve">Načrt vodovoda</t>
  </si>
  <si>
    <t xml:space="preserve">Predračun z rekapitulacijo stroškov                                                                                                               VODOVOD </t>
  </si>
  <si>
    <t xml:space="preserve">1.1.1</t>
  </si>
  <si>
    <t xml:space="preserve">Zakoličba trase vodovoda, s strani pooblaščenega geodeta, z lesenimi količki 4 x 4 cm ter vpisano številko profila in stacionažo na leseni tablici, vključno z zavarovanjem s trikotnikom iz letev 2,5 x 2,5 cm na količkih. Izdelava zapisnika o zakoličbi vodovoda. </t>
  </si>
  <si>
    <t xml:space="preserve">1.1.2</t>
  </si>
  <si>
    <t xml:space="preserve">Postavitev ter zavarovanje prečnih profilov iz desk 2,5 x 5,0 cm x 20 cm, na dveh lesenih količkih 10 x 10 cm, na potrebni višini s potrebnimi označbami.</t>
  </si>
  <si>
    <t xml:space="preserve">1.1.3</t>
  </si>
  <si>
    <t xml:space="preserve">Ureditev provizorijev za prehod preko jarkov v času gradnje, v skladu s predpisi iz varstva pri gradbenem delu.
2x ploh (L=300cm, š=30cm, d=4,8cm)                                             2x deska (L=300cm, š=10cm, d=1,8cm)                                        8x tramič (L=120cm, š=4,8 x 4,8cm)                                                                          Opomba: Količina je ocenjena. Obračun po dejanskih stroških.</t>
  </si>
  <si>
    <t xml:space="preserve">1.2.1</t>
  </si>
  <si>
    <t xml:space="preserve">Rušitev in odvoz obstoječega vodovodnega voda na trajno deponijo vključno z izkopom, strojnim nakladanjem, takso ter pridobitev evidenčnih listov odvečnega materiala.</t>
  </si>
  <si>
    <t xml:space="preserve">AC DN 100 mm</t>
  </si>
  <si>
    <t xml:space="preserve">Delo z nevarnimi odpadki (azbest)</t>
  </si>
  <si>
    <t xml:space="preserve">PE d90 mm</t>
  </si>
  <si>
    <t xml:space="preserve">PE d110 mm</t>
  </si>
  <si>
    <t xml:space="preserve">2 ZEMELJSKA DELA IN TEMELJENJE</t>
  </si>
  <si>
    <t xml:space="preserve">ZEMELJSKA DELA IN TEMELJENJE SKUPAJ:</t>
  </si>
  <si>
    <t xml:space="preserve">2.1</t>
  </si>
  <si>
    <t xml:space="preserve">Strojni izkop humusa v primeru poteka trase vodovoda v travniku oz njivi. Globina izkopa 0,2 m, širina 2,0m in deponiranje v razdlaji 1 m od gradbene jame oz. Nakladanje in odvoz na začasno deponijo v razdalji do 5 km in razkladanje. </t>
  </si>
  <si>
    <t xml:space="preserve">2.2</t>
  </si>
  <si>
    <t xml:space="preserve">Strojni izkopi za kanalske rove širine do 1,3 m in globine do 2,2 m oz po podatkih iz vzdolžnega profila, v zemljini 3. kategorije, vključno z začasnim odlaganjem izkopane zemljine ob robu jarka.</t>
  </si>
  <si>
    <t xml:space="preserve">2.3</t>
  </si>
  <si>
    <t xml:space="preserve">Strojni izkopi za kanalske rove širine do 1,3 m in globine do 1,8 m oz po podatkih iz vzdolžnega profila, v zemljini 4. kategorije, vključno z začasnim odlaganjem izkopane zemljine ob robu jarka.</t>
  </si>
  <si>
    <t xml:space="preserve">2.5</t>
  </si>
  <si>
    <t xml:space="preserve">Ročni izkopi za kanalske rove širine do 1,3 m in globine do 1,8 m oz po podatkih iz vzdolžnega profila, v zemljini 3. kategorije, vključno z začasnim odlaganjem izkopane zemljine ob robu jarka.</t>
  </si>
  <si>
    <t xml:space="preserve">2.6</t>
  </si>
  <si>
    <t xml:space="preserve">2.7</t>
  </si>
  <si>
    <t xml:space="preserve">Dobava in postavitev opaža za vertikalno razpiranje gradbene jame oz. rova pri globini nad 1 m, kampadno v dolžini 6,0 m.</t>
  </si>
  <si>
    <t xml:space="preserve">2.8</t>
  </si>
  <si>
    <t xml:space="preserve">Dobava in vgraditev peščenega materiala granulacije 0 do 4 mm za peščeno ležišče cevi (POSTELJICA) s sprotno višinsko kontrolo do predpisane kote dna cevi (10cm + D/10) z komprimacijo do stopnje 92% SPP, vključno z nabavo in transportom materiala.</t>
  </si>
  <si>
    <t xml:space="preserve">2.9</t>
  </si>
  <si>
    <t xml:space="preserve">Dobava in vgraditev peščenega materiala granulacije 0 do 8 mm s komprimacijo, v coni cevovoda v debelini 30 cm nad temenom, s komprimacijo v plasteh po 20 cm, zbitost 95% po proctorju, vključno z nabavo in transportom materiala.</t>
  </si>
  <si>
    <t xml:space="preserve">2.10</t>
  </si>
  <si>
    <t xml:space="preserve">Zasipanje kanala izven cone cevovoda iz naravno pridobljenega prodno peščenega nasipnega materiala v plasteh d=20 cm in komprimacijo do stopnje 95% po proctorju, vključno z nabavo in transportom materiala. Zasip do globine 30 cm pred predvidenim asfaltom (v pločniku). </t>
  </si>
  <si>
    <t xml:space="preserve">V kolikor se ugotovi na licu mesta ustreznost izkopanega materiala se lahko le ta uporabi. Vsa asfaltna dela so zajeta v popisu ceste.</t>
  </si>
  <si>
    <t xml:space="preserve">2.11</t>
  </si>
  <si>
    <t xml:space="preserve">Dobava in vgrajevanja nevezane nosilne plasti enakomerno zrnatega drobljenca (D 22) iz kamnine v deb. min. 30 cm .   </t>
  </si>
  <si>
    <t xml:space="preserve">Material in količino uskladiti s projektom ceste</t>
  </si>
  <si>
    <t xml:space="preserve">2.13</t>
  </si>
  <si>
    <t xml:space="preserve">Nalaganje, dovoz in razsip izkopanega humusa, utrjevanje in zatravitev.</t>
  </si>
  <si>
    <t xml:space="preserve">2.14</t>
  </si>
  <si>
    <t xml:space="preserve">Črpanje vode v času gradnje. Ocenjeno število ur. Obračun po dejanskih količinah.</t>
  </si>
  <si>
    <t xml:space="preserve">ur</t>
  </si>
  <si>
    <t xml:space="preserve">2.15</t>
  </si>
  <si>
    <t xml:space="preserve">Odvoz težke zemljine iz izkopa na trajno deponijo z razprostiranjem. Pridobivanje evidenčnih listov odvečnega materiala.</t>
  </si>
  <si>
    <t xml:space="preserve">V kolikor se ugotovi na licu mesta ustreznost izkopanega materiala se količina odvoza ustrezno zmanjša.</t>
  </si>
  <si>
    <t xml:space="preserve">2.16</t>
  </si>
  <si>
    <t xml:space="preserve">Dobava in polaganje PVC opozorilnega traku z napisom POZOR VODOVOD.</t>
  </si>
  <si>
    <t xml:space="preserve">2.17</t>
  </si>
  <si>
    <t xml:space="preserve">Izdelava sidrnih blokov in podstavkov iz cementnega betona C8/10 v povprečni količini 0,20 m3/kom vključno z opaži in dodatnim izkopom</t>
  </si>
  <si>
    <t xml:space="preserve">2.19</t>
  </si>
  <si>
    <t xml:space="preserve">Postavitev drogov vključno z oznakami (tablicami) za hidrante in zasune. Drog je iz jeklenih cevi fi 2" višine 2 m (temeljen v bet. bloku 40/40/80 cm iz C12/15). Drog mora biti antikorozijsko zaščiten.</t>
  </si>
  <si>
    <t xml:space="preserve">2.20</t>
  </si>
  <si>
    <t xml:space="preserve">Podbetoniranje LTŽ kap zasunov</t>
  </si>
  <si>
    <t xml:space="preserve">3 STROJNI DEL</t>
  </si>
  <si>
    <t xml:space="preserve">STROJNI DEL SKUPAJ:</t>
  </si>
  <si>
    <t xml:space="preserve">3.1</t>
  </si>
  <si>
    <t xml:space="preserve">Transport, raznos in montaža cevi iz nodularne litine GGG, klasa-C40, izdelano po EN 545,  zunanja zaščita z zlitino cinka in aluminija, notranja zaščita  s cementno oblogo, v kompletu z tesnilnim in pritrdilnim materialom. </t>
  </si>
  <si>
    <t xml:space="preserve">DN 150</t>
  </si>
  <si>
    <t xml:space="preserve">sidrni spoj</t>
  </si>
  <si>
    <t xml:space="preserve">DN 100</t>
  </si>
  <si>
    <t xml:space="preserve">3.2</t>
  </si>
  <si>
    <t xml:space="preserve">Transport raznos in montaža PE cevi granulacije PE 100, izdelanih v skladu z EN 12201, vključno z vsem spojnim, tesnilnim in pritrdilnim materialom</t>
  </si>
  <si>
    <t xml:space="preserve">PE100 d32, SDR 11, NP 16 bar</t>
  </si>
  <si>
    <t xml:space="preserve">prevezave hišnih priključkov</t>
  </si>
  <si>
    <t xml:space="preserve">PE100 d50, SDR 11, NP 16 bar</t>
  </si>
  <si>
    <t xml:space="preserve">PE100 d63, SDR 11, NP 16 bar</t>
  </si>
  <si>
    <t xml:space="preserve">3.3</t>
  </si>
  <si>
    <t xml:space="preserve">Dobava, transport, raznos in montaža LŽ (nodularna litina) fazonskih kosov, vključno s tesnilnim materialom, nerjavnimi vijaki. Zunanja in notranja zaščita z epoksi barvo min 70μm), NP 16 bar.</t>
  </si>
  <si>
    <t xml:space="preserve">FF DN80/1000</t>
  </si>
  <si>
    <t xml:space="preserve">FF DN80/500</t>
  </si>
  <si>
    <t xml:space="preserve">FFR DN150/100</t>
  </si>
  <si>
    <t xml:space="preserve">FFR DN100/80</t>
  </si>
  <si>
    <t xml:space="preserve">F DN150</t>
  </si>
  <si>
    <t xml:space="preserve">F DN100</t>
  </si>
  <si>
    <t xml:space="preserve">F DN80</t>
  </si>
  <si>
    <t xml:space="preserve">EU DN150</t>
  </si>
  <si>
    <t xml:space="preserve">Sidrni spoj</t>
  </si>
  <si>
    <t xml:space="preserve">EU DN100</t>
  </si>
  <si>
    <t xml:space="preserve">EU DN80</t>
  </si>
  <si>
    <t xml:space="preserve">N DN80</t>
  </si>
  <si>
    <t xml:space="preserve">MMA DN150/80</t>
  </si>
  <si>
    <t xml:space="preserve">MMA DN150/100</t>
  </si>
  <si>
    <t xml:space="preserve">MMK DN100/11°</t>
  </si>
  <si>
    <t xml:space="preserve">MMK DN100/22°</t>
  </si>
  <si>
    <t xml:space="preserve">MMK DN100/30°</t>
  </si>
  <si>
    <t xml:space="preserve">MMK DN100/45°</t>
  </si>
  <si>
    <t xml:space="preserve">MMK DN150/11°</t>
  </si>
  <si>
    <t xml:space="preserve">MMK DN150/22°</t>
  </si>
  <si>
    <t xml:space="preserve">MMK DN150/30°</t>
  </si>
  <si>
    <t xml:space="preserve">MMK DN150/45°</t>
  </si>
  <si>
    <t xml:space="preserve">3.4</t>
  </si>
  <si>
    <t xml:space="preserve">Dobava, transport, raznos in montaža LŽ armatur, vključno s tesnilnim materialom (prirobnična tesnila s profilom in jeklenim obročem), vgradnimi garniturami, nerjavnimi vijaki in  cestnimi kapami. Zunanja in notranja zaščita z epoksi barvo min 70μm), NP 16 bar.</t>
  </si>
  <si>
    <t xml:space="preserve">EV DN 150 (F4)</t>
  </si>
  <si>
    <t xml:space="preserve">Prilagojeno terenu in v kompletu z LTŽ cestno kapo</t>
  </si>
  <si>
    <t xml:space="preserve">EV DN 80 (F4)</t>
  </si>
  <si>
    <t xml:space="preserve">EV DN 100 (F4)</t>
  </si>
  <si>
    <t xml:space="preserve">NH DN 80 - lomna izvedba</t>
  </si>
  <si>
    <t xml:space="preserve">3.5</t>
  </si>
  <si>
    <t xml:space="preserve">Vgradnja spojk vključno z vsem potrebnim spojnim, tesnilnim in pritrdilnim materialom za PE cevovode (kot npr. hitra spojka, magnim spojka, i-join spojka)</t>
  </si>
  <si>
    <t xml:space="preserve">Spojka d32 zunanji navoj 1''</t>
  </si>
  <si>
    <t xml:space="preserve">Spojka d32 dvojna</t>
  </si>
  <si>
    <t xml:space="preserve">3.6</t>
  </si>
  <si>
    <t xml:space="preserve">Transport raznos in vgradnja JE zaščitnih cevi, zunanja korozijska zaščita - 2x premaz bitumen. Material ST 35.4. Vključno z vsemi potrebnimi PVC obroči - drsniki s kolesci in čelnimi manšetami.</t>
  </si>
  <si>
    <t xml:space="preserve">Jeklena zaščitna cev DN300 (323,9x6mm)</t>
  </si>
  <si>
    <t xml:space="preserve">Jeklena zaščitna cev DN200 (219,1x5mm)</t>
  </si>
  <si>
    <t xml:space="preserve">3.7</t>
  </si>
  <si>
    <t xml:space="preserve">Vgradnja delovne vodovodne cevi v zaščitno cev. Upoštevanje zaklepnih spojev vodovodnih cevi</t>
  </si>
  <si>
    <t xml:space="preserve">3.8</t>
  </si>
  <si>
    <t xml:space="preserve">Dobava in montaža navrtnega zasuna s krogelno pipo za LŽ DN150 cevi, vgradilno garnituro in cestno kapo. Lokacije se določijo na licu mesta.                                                                            </t>
  </si>
  <si>
    <t xml:space="preserve">navezava PE cevi d32</t>
  </si>
  <si>
    <t xml:space="preserve">Prevezava hišnih priključkov</t>
  </si>
  <si>
    <t xml:space="preserve">navezava PE cevi d50</t>
  </si>
  <si>
    <t xml:space="preserve">navezava PE cevi d63</t>
  </si>
  <si>
    <t xml:space="preserve">3.9</t>
  </si>
  <si>
    <t xml:space="preserve">Univerzalna spojka za cev NL / AC, enojna DN100</t>
  </si>
  <si>
    <t xml:space="preserve">3.10</t>
  </si>
  <si>
    <t xml:space="preserve">Univerzalna spojka za cev NL, enojna DN150</t>
  </si>
  <si>
    <t xml:space="preserve">3.11</t>
  </si>
  <si>
    <t xml:space="preserve">Univerzalna spojka za cev NL/PE, enojna DN100</t>
  </si>
  <si>
    <t xml:space="preserve">3.12</t>
  </si>
  <si>
    <t xml:space="preserve">Univerzalna spojka za cev NL/PE, enojna DN80</t>
  </si>
  <si>
    <t xml:space="preserve">3.13</t>
  </si>
  <si>
    <t xml:space="preserve">Dvakratni prerez obstoječega cevovoda z izvedbo navezave. Vključno z zapiranjem in praznjenjem obstoječega omrežja, priklop in ponovno polnjenje omrežja po prevezavi z upoštevanjem navodil upravljavca sistema.                     Upoštevati objave o ispadu oskrbe.</t>
  </si>
  <si>
    <t xml:space="preserve">AC DN100</t>
  </si>
  <si>
    <t xml:space="preserve">NL DN150</t>
  </si>
  <si>
    <t xml:space="preserve">3.14</t>
  </si>
  <si>
    <t xml:space="preserve">Izvedba vseh potrebnih del pri izvedbi križanja komunalnega kanala z obstoječim in predvidenim komunalnim vodom vključno z potrebnim zavarovanjem. </t>
  </si>
  <si>
    <t xml:space="preserve">Komunalni vodi</t>
  </si>
  <si>
    <t xml:space="preserve">4 TUJE STORITVE</t>
  </si>
  <si>
    <t xml:space="preserve">4.1</t>
  </si>
  <si>
    <t xml:space="preserve">4.2</t>
  </si>
  <si>
    <t xml:space="preserve">Nadzor upravljavca vodovoda</t>
  </si>
  <si>
    <t xml:space="preserve">4.3</t>
  </si>
  <si>
    <t xml:space="preserve">Izdelava načrta PID-a v 3 izvodih</t>
  </si>
  <si>
    <t xml:space="preserve">4.4</t>
  </si>
  <si>
    <t xml:space="preserve">Ispiranje cevovoda </t>
  </si>
  <si>
    <t xml:space="preserve">4.5</t>
  </si>
  <si>
    <t xml:space="preserve">Tlačni preizkus cevovoda v skladu z navodili standarda      EN 805, s kontrolo nadzornega organa</t>
  </si>
  <si>
    <t xml:space="preserve">4.6</t>
  </si>
  <si>
    <t xml:space="preserve">Analiza vzorca pitne vode s strani pooblaščene organizacije.</t>
  </si>
  <si>
    <t xml:space="preserve">Dezinfekcija cevovoda po potrebi, ter ponovno izpiranje</t>
  </si>
  <si>
    <t xml:space="preserve">4.7</t>
  </si>
  <si>
    <t xml:space="preserve">Zakoličba obstoječega vodovoda s strani upravljavca </t>
  </si>
  <si>
    <t xml:space="preserve">4.8</t>
  </si>
  <si>
    <t xml:space="preserve">Izdelava geodetskega posnetka vodovoda s certifikatom ter predaja v tiskani in digitalni obliki z izvedbo postopka vnosa v javni kataster</t>
  </si>
  <si>
    <t xml:space="preserve">4.9</t>
  </si>
  <si>
    <t xml:space="preserve">Preizkus hidrantov in izdelava poročila o preizkusu</t>
  </si>
  <si>
    <t xml:space="preserve">5 ZAKLJUČNA DELA</t>
  </si>
  <si>
    <t xml:space="preserve">ZAKLJUČNA DELA SKUPAJ:</t>
  </si>
  <si>
    <t xml:space="preserve">5.1</t>
  </si>
  <si>
    <t xml:space="preserve">5.2</t>
  </si>
  <si>
    <t xml:space="preserve">križanja, neevidentirani vodi</t>
  </si>
  <si>
    <t xml:space="preserve">6 NEPREDVIDENA DELA</t>
  </si>
  <si>
    <t xml:space="preserve">NEPREDVIDENA DELA SKUPAJ:</t>
  </si>
  <si>
    <t xml:space="preserve">Obračunana v rekapitulaciji</t>
  </si>
</sst>
</file>

<file path=xl/styles.xml><?xml version="1.0" encoding="utf-8"?>
<styleSheet xmlns="http://schemas.openxmlformats.org/spreadsheetml/2006/main">
  <numFmts count="16">
    <numFmt numFmtId="164" formatCode="General"/>
    <numFmt numFmtId="165" formatCode="#,##0.00&quot;  &quot;"/>
    <numFmt numFmtId="166" formatCode="#,##0.00&quot; €&quot;"/>
    <numFmt numFmtId="167" formatCode="0.00\ %"/>
    <numFmt numFmtId="168" formatCode="@"/>
    <numFmt numFmtId="169" formatCode="#,##0.00"/>
    <numFmt numFmtId="170" formatCode="#,##0.000"/>
    <numFmt numFmtId="171" formatCode="#,##0.00\ [$€-1]"/>
    <numFmt numFmtId="172" formatCode="000"/>
    <numFmt numFmtId="173" formatCode="0.00"/>
    <numFmt numFmtId="174" formatCode="MMM/YY"/>
    <numFmt numFmtId="175" formatCode="0.0"/>
    <numFmt numFmtId="176" formatCode="D/MMM"/>
    <numFmt numFmtId="177" formatCode="#,##0.00\ [$€-424];\-#,##0.00\ [$€-424]"/>
    <numFmt numFmtId="178" formatCode="#,##0.00&quot; €&quot;;[RED]\-#,##0.00&quot; €&quot;"/>
    <numFmt numFmtId="179" formatCode="MM/DD/YYYY;@"/>
  </numFmts>
  <fonts count="39">
    <font>
      <sz val="10"/>
      <name val="SLO_Swiss"/>
      <family val="0"/>
      <charset val="238"/>
    </font>
    <font>
      <sz val="10"/>
      <name val="Arial"/>
      <family val="0"/>
      <charset val="238"/>
    </font>
    <font>
      <sz val="10"/>
      <name val="Arial"/>
      <family val="0"/>
      <charset val="238"/>
    </font>
    <font>
      <sz val="10"/>
      <name val="Arial"/>
      <family val="0"/>
      <charset val="238"/>
    </font>
    <font>
      <sz val="10"/>
      <name val="Arial"/>
      <family val="2"/>
      <charset val="1"/>
    </font>
    <font>
      <b val="true"/>
      <sz val="18"/>
      <name val="Arial"/>
      <family val="2"/>
      <charset val="1"/>
    </font>
    <font>
      <b val="true"/>
      <sz val="12"/>
      <name val="Arial"/>
      <family val="2"/>
      <charset val="1"/>
    </font>
    <font>
      <b val="true"/>
      <sz val="14"/>
      <name val="Arial"/>
      <family val="2"/>
      <charset val="1"/>
    </font>
    <font>
      <b val="true"/>
      <sz val="9"/>
      <color rgb="FF000000"/>
      <name val="Arial"/>
      <family val="2"/>
      <charset val="1"/>
    </font>
    <font>
      <sz val="9"/>
      <name val="Arial"/>
      <family val="2"/>
      <charset val="1"/>
    </font>
    <font>
      <b val="true"/>
      <sz val="10"/>
      <name val="Arial"/>
      <family val="2"/>
      <charset val="1"/>
    </font>
    <font>
      <b val="true"/>
      <i val="true"/>
      <sz val="10"/>
      <name val="Arial"/>
      <family val="2"/>
      <charset val="1"/>
    </font>
    <font>
      <i val="true"/>
      <sz val="10"/>
      <name val="Arial"/>
      <family val="2"/>
      <charset val="1"/>
    </font>
    <font>
      <sz val="9"/>
      <color rgb="FFFF0000"/>
      <name val="Arial"/>
      <family val="2"/>
      <charset val="1"/>
    </font>
    <font>
      <sz val="9"/>
      <color rgb="FFFFFFFF"/>
      <name val="Arial"/>
      <family val="2"/>
      <charset val="1"/>
    </font>
    <font>
      <b val="true"/>
      <sz val="14"/>
      <color rgb="FF000000"/>
      <name val="Arial"/>
      <family val="2"/>
      <charset val="1"/>
    </font>
    <font>
      <sz val="10"/>
      <color rgb="FF000000"/>
      <name val="Arial"/>
      <family val="2"/>
      <charset val="1"/>
    </font>
    <font>
      <sz val="10"/>
      <name val="Arial"/>
      <family val="2"/>
      <charset val="238"/>
    </font>
    <font>
      <sz val="12"/>
      <name val="Arial"/>
      <family val="2"/>
      <charset val="1"/>
    </font>
    <font>
      <i val="true"/>
      <sz val="10"/>
      <color rgb="FF00000A"/>
      <name val="SL Dutch"/>
      <family val="1"/>
      <charset val="238"/>
    </font>
    <font>
      <sz val="10"/>
      <color rgb="FFFF0000"/>
      <name val="Arial"/>
      <family val="2"/>
      <charset val="1"/>
    </font>
    <font>
      <b val="true"/>
      <sz val="10"/>
      <color rgb="FFFF0000"/>
      <name val="Arial"/>
      <family val="2"/>
      <charset val="1"/>
    </font>
    <font>
      <b val="true"/>
      <sz val="12"/>
      <color rgb="FF000000"/>
      <name val="Arial"/>
      <family val="2"/>
      <charset val="1"/>
    </font>
    <font>
      <sz val="11"/>
      <color rgb="FF000000"/>
      <name val="Arial"/>
      <family val="2"/>
      <charset val="1"/>
    </font>
    <font>
      <b val="true"/>
      <sz val="10"/>
      <color rgb="FF000000"/>
      <name val="Arial"/>
      <family val="2"/>
      <charset val="1"/>
    </font>
    <font>
      <sz val="10"/>
      <color rgb="FF00000A"/>
      <name val="SLO_Swiss"/>
      <family val="0"/>
      <charset val="238"/>
    </font>
    <font>
      <sz val="11"/>
      <color rgb="FF000000"/>
      <name val="Calibri"/>
      <family val="2"/>
      <charset val="238"/>
    </font>
    <font>
      <b val="true"/>
      <i val="true"/>
      <sz val="10"/>
      <name val="Arial"/>
      <family val="2"/>
      <charset val="238"/>
    </font>
    <font>
      <b val="true"/>
      <sz val="12"/>
      <name val="Arial"/>
      <family val="2"/>
      <charset val="238"/>
    </font>
    <font>
      <b val="true"/>
      <sz val="10"/>
      <color rgb="FF000000"/>
      <name val="Arial"/>
      <family val="2"/>
      <charset val="238"/>
    </font>
    <font>
      <b val="true"/>
      <sz val="10"/>
      <name val="Arial"/>
      <family val="2"/>
      <charset val="238"/>
    </font>
    <font>
      <sz val="10"/>
      <color rgb="FF000000"/>
      <name val="Arial"/>
      <family val="2"/>
      <charset val="238"/>
    </font>
    <font>
      <b val="true"/>
      <sz val="16"/>
      <name val="Arial"/>
      <family val="2"/>
      <charset val="1"/>
    </font>
    <font>
      <i val="true"/>
      <sz val="10"/>
      <name val="Courier New CE"/>
      <family val="3"/>
      <charset val="238"/>
    </font>
    <font>
      <b val="true"/>
      <i val="true"/>
      <sz val="10"/>
      <name val="Courier New CE"/>
      <family val="3"/>
      <charset val="238"/>
    </font>
    <font>
      <i val="true"/>
      <sz val="10"/>
      <color rgb="FFFF0000"/>
      <name val="Arial"/>
      <family val="2"/>
      <charset val="1"/>
    </font>
    <font>
      <i val="true"/>
      <sz val="10"/>
      <name val="Symbol"/>
      <family val="1"/>
      <charset val="2"/>
    </font>
    <font>
      <sz val="11"/>
      <name val="Arial"/>
      <family val="2"/>
      <charset val="1"/>
    </font>
    <font>
      <b val="true"/>
      <sz val="11"/>
      <name val="Arial"/>
      <family val="2"/>
      <charset val="1"/>
    </font>
  </fonts>
  <fills count="10">
    <fill>
      <patternFill patternType="none"/>
    </fill>
    <fill>
      <patternFill patternType="gray125"/>
    </fill>
    <fill>
      <patternFill patternType="solid">
        <fgColor rgb="FFC0C0C0"/>
        <bgColor rgb="FFBFBFBF"/>
      </patternFill>
    </fill>
    <fill>
      <patternFill patternType="solid">
        <fgColor rgb="FFD9D9D9"/>
        <bgColor rgb="FFC8C8C8"/>
      </patternFill>
    </fill>
    <fill>
      <patternFill patternType="solid">
        <fgColor rgb="FFFFFF99"/>
        <bgColor rgb="FFFFF9AE"/>
      </patternFill>
    </fill>
    <fill>
      <patternFill patternType="solid">
        <fgColor rgb="FFBFBFBF"/>
        <bgColor rgb="FFC0C0C0"/>
      </patternFill>
    </fill>
    <fill>
      <patternFill patternType="solid">
        <fgColor rgb="FFFFF9AE"/>
        <bgColor rgb="FFFFFF99"/>
      </patternFill>
    </fill>
    <fill>
      <patternFill patternType="solid">
        <fgColor rgb="FFC8C8C8"/>
        <bgColor rgb="FFC0C0C0"/>
      </patternFill>
    </fill>
    <fill>
      <patternFill patternType="solid">
        <fgColor rgb="FFFFFFFF"/>
        <bgColor rgb="FFFFF9AE"/>
      </patternFill>
    </fill>
    <fill>
      <patternFill patternType="solid">
        <fgColor rgb="FFE1FF41"/>
        <bgColor rgb="FFFFFF00"/>
      </patternFill>
    </fill>
  </fills>
  <borders count="33">
    <border diagonalUp="false" diagonalDown="false">
      <left/>
      <right/>
      <top/>
      <bottom/>
      <diagonal/>
    </border>
    <border diagonalUp="false" diagonalDown="false">
      <left style="medium"/>
      <right style="thin"/>
      <top style="medium"/>
      <bottom style="medium"/>
      <diagonal/>
    </border>
    <border diagonalUp="false" diagonalDown="false">
      <left style="thin"/>
      <right style="medium"/>
      <top style="medium"/>
      <bottom style="medium"/>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thin"/>
      <right style="medium"/>
      <top/>
      <bottom style="thin"/>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medium"/>
      <right style="medium"/>
      <top/>
      <bottom style="medium"/>
      <diagonal/>
    </border>
    <border diagonalUp="false" diagonalDown="false">
      <left/>
      <right/>
      <top/>
      <bottom style="medium"/>
      <diagonal/>
    </border>
    <border diagonalUp="false" diagonalDown="false">
      <left/>
      <right/>
      <top style="medium"/>
      <bottom style="medium"/>
      <diagonal/>
    </border>
    <border diagonalUp="false" diagonalDown="false">
      <left style="medium"/>
      <right style="thin"/>
      <top style="medium"/>
      <bottom/>
      <diagonal/>
    </border>
    <border diagonalUp="false" diagonalDown="false">
      <left style="thin"/>
      <right style="medium"/>
      <top style="medium"/>
      <botto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right style="medium"/>
      <top/>
      <bottom/>
      <diagonal/>
    </border>
    <border diagonalUp="false" diagonalDown="false">
      <left/>
      <right style="medium"/>
      <top style="medium"/>
      <bottom style="medium"/>
      <diagonal/>
    </border>
    <border diagonalUp="false" diagonalDown="false">
      <left style="hair"/>
      <right/>
      <top style="hair"/>
      <bottom style="hair"/>
      <diagonal/>
    </border>
    <border diagonalUp="false" diagonalDown="false">
      <left style="hair"/>
      <right style="hair"/>
      <top style="hair"/>
      <bottom style="hair"/>
      <diagonal/>
    </border>
    <border diagonalUp="false" diagonalDown="false">
      <left style="thin"/>
      <right/>
      <top style="thin"/>
      <bottom style="medium"/>
      <diagonal/>
    </border>
    <border diagonalUp="false" diagonalDown="false">
      <left style="thin"/>
      <right/>
      <top style="thin"/>
      <bottom/>
      <diagonal/>
    </border>
    <border diagonalUp="false" diagonalDown="false">
      <left style="thin"/>
      <right style="thin"/>
      <top style="thin"/>
      <bottom/>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right/>
      <top/>
      <bottom style="thin"/>
      <diagonal/>
    </border>
    <border diagonalUp="false" diagonalDown="false">
      <left/>
      <right/>
      <top style="thin"/>
      <bottom style="double"/>
      <diagonal/>
    </border>
    <border diagonalUp="false" diagonalDown="false">
      <left/>
      <right/>
      <top/>
      <bottom style="double"/>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26" fillId="0" borderId="0" applyFont="true" applyBorder="true" applyAlignment="true" applyProtection="true">
      <alignment horizontal="general" vertical="bottom" textRotation="0" wrapText="false" indent="0" shrinkToFit="false"/>
      <protection locked="true" hidden="false"/>
    </xf>
  </cellStyleXfs>
  <cellXfs count="42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5"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center" vertical="bottom" textRotation="0" wrapText="false" indent="0" shrinkToFit="false"/>
      <protection locked="true" hidden="false"/>
    </xf>
    <xf numFmtId="164" fontId="6" fillId="0" borderId="0" xfId="0" applyFont="true" applyBorder="false" applyAlignment="true" applyProtection="false">
      <alignment horizontal="center"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center" vertical="bottom" textRotation="0" wrapText="false" indent="0" shrinkToFit="false"/>
      <protection locked="true" hidden="false"/>
    </xf>
    <xf numFmtId="164" fontId="6" fillId="0" borderId="0" xfId="0" applyFont="true" applyBorder="false" applyAlignment="true" applyProtection="false">
      <alignment horizontal="general" vertical="bottom" textRotation="0" wrapText="false" indent="0" shrinkToFit="false"/>
      <protection locked="true" hidden="false"/>
    </xf>
    <xf numFmtId="164" fontId="7" fillId="0" borderId="0" xfId="0" applyFont="true" applyBorder="false" applyAlignment="true" applyProtection="false">
      <alignment horizontal="general" vertical="bottom" textRotation="0" wrapText="false" indent="0" shrinkToFit="false"/>
      <protection locked="true" hidden="false"/>
    </xf>
    <xf numFmtId="164" fontId="8" fillId="2" borderId="0" xfId="0" applyFont="true" applyBorder="true" applyAlignment="true" applyProtection="false">
      <alignment horizontal="center" vertical="center" textRotation="0" wrapText="false" indent="0" shrinkToFit="false"/>
      <protection locked="true" hidden="false"/>
    </xf>
    <xf numFmtId="164" fontId="8" fillId="2" borderId="0" xfId="0" applyFont="true" applyBorder="true" applyAlignment="true" applyProtection="false">
      <alignment horizontal="general" vertical="center" textRotation="0" wrapText="false" indent="0" shrinkToFit="false"/>
      <protection locked="true" hidden="false"/>
    </xf>
    <xf numFmtId="165" fontId="8" fillId="2" borderId="0"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10" fillId="0" borderId="1" xfId="0" applyFont="true" applyBorder="true" applyAlignment="true" applyProtection="false">
      <alignment horizontal="center" vertical="center" textRotation="0" wrapText="false" indent="0" shrinkToFit="false"/>
      <protection locked="true" hidden="false"/>
    </xf>
    <xf numFmtId="164" fontId="10" fillId="0" borderId="2" xfId="0" applyFont="true" applyBorder="true" applyAlignment="true" applyProtection="false">
      <alignment horizontal="left" vertical="center" textRotation="0" wrapText="false" indent="0" shrinkToFit="false"/>
      <protection locked="true" hidden="false"/>
    </xf>
    <xf numFmtId="164" fontId="4" fillId="0" borderId="3" xfId="0" applyFont="true" applyBorder="true" applyAlignment="true" applyProtection="false">
      <alignment horizontal="center" vertical="center" textRotation="0" wrapText="false" indent="0" shrinkToFit="false"/>
      <protection locked="true" hidden="false"/>
    </xf>
    <xf numFmtId="164" fontId="4" fillId="0" borderId="4" xfId="0" applyFont="true" applyBorder="true" applyAlignment="true" applyProtection="false">
      <alignment horizontal="general" vertical="center" textRotation="0" wrapText="true" indent="0" shrinkToFit="false"/>
      <protection locked="true" hidden="false"/>
    </xf>
    <xf numFmtId="164" fontId="4" fillId="0" borderId="4" xfId="0" applyFont="true" applyBorder="true" applyAlignment="true" applyProtection="false">
      <alignment horizontal="center" vertical="center" textRotation="0" wrapText="true" indent="0" shrinkToFit="false"/>
      <protection locked="true" hidden="false"/>
    </xf>
    <xf numFmtId="166" fontId="4" fillId="0" borderId="5" xfId="0" applyFont="true" applyBorder="true" applyAlignment="true" applyProtection="false">
      <alignment horizontal="right" vertical="center" textRotation="0" wrapText="false" indent="0" shrinkToFit="false"/>
      <protection locked="true" hidden="false"/>
    </xf>
    <xf numFmtId="164" fontId="4" fillId="0" borderId="6" xfId="0" applyFont="true" applyBorder="true" applyAlignment="true" applyProtection="false">
      <alignment horizontal="center" vertical="center" textRotation="0" wrapText="false" indent="0" shrinkToFit="false"/>
      <protection locked="true" hidden="false"/>
    </xf>
    <xf numFmtId="164" fontId="4" fillId="0" borderId="7" xfId="0" applyFont="true" applyBorder="true" applyAlignment="true" applyProtection="false">
      <alignment horizontal="general" vertical="center" textRotation="0" wrapText="true" indent="0" shrinkToFit="false"/>
      <protection locked="true" hidden="false"/>
    </xf>
    <xf numFmtId="164" fontId="4" fillId="0" borderId="7" xfId="0" applyFont="true" applyBorder="true" applyAlignment="true" applyProtection="false">
      <alignment horizontal="center" vertical="center" textRotation="0" wrapText="true" indent="0" shrinkToFit="false"/>
      <protection locked="true" hidden="false"/>
    </xf>
    <xf numFmtId="166" fontId="4" fillId="0" borderId="8" xfId="0" applyFont="true" applyBorder="true" applyAlignment="true" applyProtection="false">
      <alignment horizontal="right" vertical="center" textRotation="0" wrapText="false" indent="0" shrinkToFit="false"/>
      <protection locked="true" hidden="false"/>
    </xf>
    <xf numFmtId="164" fontId="4" fillId="0" borderId="9" xfId="0" applyFont="true" applyBorder="true" applyAlignment="true" applyProtection="false">
      <alignment horizontal="center" vertical="center" textRotation="0" wrapText="false" indent="0" shrinkToFit="false"/>
      <protection locked="true" hidden="false"/>
    </xf>
    <xf numFmtId="164" fontId="4" fillId="0" borderId="10" xfId="0" applyFont="true" applyBorder="true" applyAlignment="true" applyProtection="false">
      <alignment horizontal="general" vertical="center" textRotation="0" wrapText="true" indent="0" shrinkToFit="false"/>
      <protection locked="true" hidden="false"/>
    </xf>
    <xf numFmtId="164" fontId="4" fillId="0" borderId="10" xfId="0" applyFont="true" applyBorder="true" applyAlignment="true" applyProtection="false">
      <alignment horizontal="center" vertical="center" textRotation="0" wrapText="true" indent="0" shrinkToFit="false"/>
      <protection locked="true" hidden="false"/>
    </xf>
    <xf numFmtId="166" fontId="4" fillId="0" borderId="11" xfId="0" applyFont="true" applyBorder="true" applyAlignment="true" applyProtection="false">
      <alignment horizontal="right"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10" fillId="0" borderId="0" xfId="0" applyFont="true" applyBorder="true" applyAlignment="true" applyProtection="false">
      <alignment horizontal="right" vertical="center" textRotation="0" wrapText="true" indent="0" shrinkToFit="false"/>
      <protection locked="true" hidden="false"/>
    </xf>
    <xf numFmtId="166" fontId="11" fillId="0" borderId="12" xfId="0" applyFont="true" applyBorder="true" applyAlignment="true" applyProtection="false">
      <alignment horizontal="right" vertical="center" textRotation="0" wrapText="false" indent="0" shrinkToFit="false"/>
      <protection locked="true" hidden="false"/>
    </xf>
    <xf numFmtId="164" fontId="4" fillId="0" borderId="13" xfId="0" applyFont="true" applyBorder="true" applyAlignment="true" applyProtection="false">
      <alignment horizontal="center" vertical="center" textRotation="0" wrapText="false" indent="0" shrinkToFit="false"/>
      <protection locked="true" hidden="false"/>
    </xf>
    <xf numFmtId="164" fontId="12" fillId="0" borderId="13" xfId="0" applyFont="true" applyBorder="true" applyAlignment="true" applyProtection="false">
      <alignment horizontal="right" vertical="center" textRotation="0" wrapText="false" indent="0" shrinkToFit="false"/>
      <protection locked="true" hidden="false"/>
    </xf>
    <xf numFmtId="165" fontId="10" fillId="0" borderId="13" xfId="0" applyFont="true" applyBorder="true" applyAlignment="true" applyProtection="false">
      <alignment horizontal="center" vertical="center" textRotation="0" wrapText="false" indent="0" shrinkToFit="false"/>
      <protection locked="true" hidden="false"/>
    </xf>
    <xf numFmtId="165" fontId="11" fillId="0" borderId="14" xfId="0" applyFont="true" applyBorder="true" applyAlignment="true" applyProtection="false">
      <alignment horizontal="right" vertical="center" textRotation="0" wrapText="false" indent="0" shrinkToFit="false"/>
      <protection locked="true" hidden="false"/>
    </xf>
    <xf numFmtId="164" fontId="10" fillId="0" borderId="15" xfId="0" applyFont="true" applyBorder="true" applyAlignment="true" applyProtection="false">
      <alignment horizontal="center" vertical="center" textRotation="0" wrapText="false" indent="0" shrinkToFit="false"/>
      <protection locked="true" hidden="false"/>
    </xf>
    <xf numFmtId="164" fontId="10" fillId="0" borderId="16" xfId="0" applyFont="true" applyBorder="true" applyAlignment="true" applyProtection="false">
      <alignment horizontal="left" vertical="center" textRotation="0" wrapText="false" indent="0" shrinkToFit="false"/>
      <protection locked="true" hidden="false"/>
    </xf>
    <xf numFmtId="164" fontId="4" fillId="0" borderId="17" xfId="0" applyFont="true" applyBorder="true" applyAlignment="true" applyProtection="false">
      <alignment horizontal="center" vertical="center" textRotation="0" wrapText="false" indent="0" shrinkToFit="false"/>
      <protection locked="true" hidden="false"/>
    </xf>
    <xf numFmtId="164" fontId="4" fillId="0" borderId="18" xfId="0" applyFont="true" applyBorder="true" applyAlignment="true" applyProtection="false">
      <alignment horizontal="general" vertical="center" textRotation="0" wrapText="true" indent="0" shrinkToFit="false"/>
      <protection locked="true" hidden="false"/>
    </xf>
    <xf numFmtId="164" fontId="4" fillId="0" borderId="18" xfId="0" applyFont="true" applyBorder="true" applyAlignment="true" applyProtection="false">
      <alignment horizontal="center" vertical="center" textRotation="0" wrapText="true" indent="0" shrinkToFit="false"/>
      <protection locked="true" hidden="false"/>
    </xf>
    <xf numFmtId="166" fontId="4" fillId="0" borderId="19" xfId="0" applyFont="true" applyBorder="true" applyAlignment="true" applyProtection="false">
      <alignment horizontal="right" vertical="center" textRotation="0" wrapText="false" indent="0" shrinkToFit="false"/>
      <protection locked="true" hidden="false"/>
    </xf>
    <xf numFmtId="164" fontId="10" fillId="0" borderId="20" xfId="0" applyFont="true" applyBorder="true" applyAlignment="true" applyProtection="false">
      <alignment horizontal="right" vertical="center" textRotation="0" wrapText="true" indent="0" shrinkToFit="false"/>
      <protection locked="true" hidden="false"/>
    </xf>
    <xf numFmtId="164" fontId="10" fillId="0" borderId="0" xfId="0" applyFont="true" applyBorder="true" applyAlignment="true" applyProtection="false">
      <alignment horizontal="center" vertical="center" textRotation="0" wrapText="false" indent="0" shrinkToFit="false"/>
      <protection locked="true" hidden="false"/>
    </xf>
    <xf numFmtId="165" fontId="10" fillId="0" borderId="0" xfId="0" applyFont="true" applyBorder="true" applyAlignment="true" applyProtection="false">
      <alignment horizontal="center" vertical="center" textRotation="0" wrapText="false" indent="0" shrinkToFit="false"/>
      <protection locked="true" hidden="false"/>
    </xf>
    <xf numFmtId="165" fontId="11" fillId="0" borderId="0" xfId="0" applyFont="true" applyBorder="true" applyAlignment="true" applyProtection="false">
      <alignment horizontal="right" vertical="center" textRotation="0" wrapText="false" indent="0" shrinkToFit="false"/>
      <protection locked="true" hidden="false"/>
    </xf>
    <xf numFmtId="164" fontId="10" fillId="0" borderId="17" xfId="0" applyFont="true" applyBorder="true" applyAlignment="true" applyProtection="false">
      <alignment horizontal="center" vertical="center" textRotation="0" wrapText="false" indent="0" shrinkToFit="false"/>
      <protection locked="true" hidden="false"/>
    </xf>
    <xf numFmtId="164" fontId="10" fillId="0" borderId="19" xfId="0" applyFont="true" applyBorder="true" applyAlignment="true" applyProtection="false">
      <alignment horizontal="left" vertical="center" textRotation="0" wrapText="false" indent="0" shrinkToFit="false"/>
      <protection locked="true" hidden="false"/>
    </xf>
    <xf numFmtId="164" fontId="4" fillId="0" borderId="7" xfId="0" applyFont="true" applyBorder="true" applyAlignment="true" applyProtection="false">
      <alignment horizontal="general" vertical="center" textRotation="0" wrapText="false" indent="0" shrinkToFit="false"/>
      <protection locked="true" hidden="false"/>
    </xf>
    <xf numFmtId="165" fontId="4" fillId="0" borderId="7" xfId="0" applyFont="true" applyBorder="true" applyAlignment="true" applyProtection="false">
      <alignment horizontal="center" vertical="center" textRotation="0" wrapText="true" indent="0" shrinkToFit="false"/>
      <protection locked="true" hidden="false"/>
    </xf>
    <xf numFmtId="164" fontId="4" fillId="0" borderId="10" xfId="0" applyFont="true" applyBorder="true" applyAlignment="true" applyProtection="false">
      <alignment horizontal="general" vertical="center" textRotation="0" wrapText="false" indent="0" shrinkToFit="false"/>
      <protection locked="true" hidden="false"/>
    </xf>
    <xf numFmtId="165" fontId="4" fillId="0" borderId="10" xfId="0" applyFont="true" applyBorder="true" applyAlignment="true" applyProtection="false">
      <alignment horizontal="center" vertical="center" textRotation="0" wrapText="true" indent="0" shrinkToFit="false"/>
      <protection locked="true" hidden="false"/>
    </xf>
    <xf numFmtId="165" fontId="11" fillId="0" borderId="13" xfId="0" applyFont="true" applyBorder="true" applyAlignment="true" applyProtection="false">
      <alignment horizontal="right" vertical="center" textRotation="0" wrapText="false" indent="0" shrinkToFit="false"/>
      <protection locked="true" hidden="false"/>
    </xf>
    <xf numFmtId="167" fontId="4" fillId="0" borderId="7"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true" applyAlignment="true" applyProtection="false">
      <alignment horizontal="left" vertical="bottom" textRotation="0" wrapText="false" indent="0" shrinkToFit="false"/>
      <protection locked="true" hidden="false"/>
    </xf>
    <xf numFmtId="164" fontId="14" fillId="0" borderId="0" xfId="0" applyFont="true" applyBorder="true" applyAlignment="false" applyProtection="false">
      <alignment horizontal="general" vertical="bottom" textRotation="0" wrapText="false" indent="0" shrinkToFit="false"/>
      <protection locked="true" hidden="false"/>
    </xf>
    <xf numFmtId="164" fontId="15" fillId="3" borderId="1" xfId="0" applyFont="true" applyBorder="true" applyAlignment="true" applyProtection="false">
      <alignment horizontal="center" vertical="center" textRotation="0" wrapText="false" indent="0" shrinkToFit="false"/>
      <protection locked="true" hidden="false"/>
    </xf>
    <xf numFmtId="166" fontId="15" fillId="3" borderId="21" xfId="0" applyFont="true" applyBorder="true" applyAlignment="true" applyProtection="false">
      <alignment horizontal="right" vertical="center" textRotation="0" wrapText="false" indent="0" shrinkToFit="false"/>
      <protection locked="true" hidden="false"/>
    </xf>
    <xf numFmtId="164" fontId="7" fillId="0" borderId="22" xfId="0" applyFont="true" applyBorder="true" applyAlignment="true" applyProtection="false">
      <alignment horizontal="center" vertical="center" textRotation="0" wrapText="false" indent="0" shrinkToFit="false"/>
      <protection locked="true" hidden="false"/>
    </xf>
    <xf numFmtId="164" fontId="10" fillId="0" borderId="22" xfId="0" applyFont="true" applyBorder="true" applyAlignment="true" applyProtection="false">
      <alignment horizontal="left" vertical="center" textRotation="0" wrapText="false" indent="0" shrinkToFit="false"/>
      <protection locked="true" hidden="false"/>
    </xf>
    <xf numFmtId="164" fontId="0" fillId="0" borderId="23" xfId="0" applyFont="true" applyBorder="true" applyAlignment="true" applyProtection="false">
      <alignment horizontal="center" vertical="center" textRotation="0" wrapText="false" indent="0" shrinkToFit="false"/>
      <protection locked="true" hidden="false"/>
    </xf>
    <xf numFmtId="164" fontId="16" fillId="0" borderId="23" xfId="0" applyFont="true" applyBorder="true" applyAlignment="true" applyProtection="false">
      <alignment horizontal="left" vertical="bottom" textRotation="0" wrapText="true" indent="0" shrinkToFit="false"/>
      <protection locked="true" hidden="false"/>
    </xf>
    <xf numFmtId="164" fontId="16" fillId="0" borderId="23" xfId="0" applyFont="true" applyBorder="true" applyAlignment="true" applyProtection="false">
      <alignment horizontal="center" vertical="center" textRotation="0" wrapText="true" indent="0" shrinkToFit="false"/>
      <protection locked="true" hidden="false"/>
    </xf>
    <xf numFmtId="164" fontId="4" fillId="0" borderId="23" xfId="0" applyFont="true" applyBorder="true" applyAlignment="true" applyProtection="false">
      <alignment horizontal="left" vertical="bottom" textRotation="0" wrapText="true" indent="0" shrinkToFit="false"/>
      <protection locked="true" hidden="false"/>
    </xf>
    <xf numFmtId="164" fontId="4" fillId="0" borderId="23" xfId="0" applyFont="true" applyBorder="true" applyAlignment="true" applyProtection="false">
      <alignment horizontal="center" vertical="center" textRotation="0" wrapText="true" indent="0" shrinkToFit="false"/>
      <protection locked="true" hidden="false"/>
    </xf>
    <xf numFmtId="164" fontId="4" fillId="0" borderId="23" xfId="0" applyFont="true" applyBorder="true" applyAlignment="true" applyProtection="false">
      <alignment horizontal="center" vertical="center" textRotation="0" wrapText="false" indent="0" shrinkToFit="false"/>
      <protection locked="true" hidden="false"/>
    </xf>
    <xf numFmtId="164" fontId="4" fillId="0" borderId="23" xfId="0" applyFont="true" applyBorder="true" applyAlignment="false" applyProtection="false">
      <alignment horizontal="general" vertical="bottom" textRotation="0" wrapText="false" indent="0" shrinkToFit="false"/>
      <protection locked="true" hidden="false"/>
    </xf>
    <xf numFmtId="165" fontId="4" fillId="0" borderId="23" xfId="0" applyFont="true" applyBorder="true" applyAlignment="false" applyProtection="false">
      <alignment horizontal="general" vertical="bottom" textRotation="0" wrapText="false" indent="0" shrinkToFit="false"/>
      <protection locked="true" hidden="false"/>
    </xf>
    <xf numFmtId="164" fontId="17" fillId="0" borderId="23" xfId="0" applyFont="true" applyBorder="true" applyAlignment="true" applyProtection="false">
      <alignment horizontal="left" vertical="bottom" textRotation="0" wrapText="true" indent="0" shrinkToFit="false"/>
      <protection locked="true" hidden="false"/>
    </xf>
    <xf numFmtId="164" fontId="4" fillId="0" borderId="0" xfId="0" applyFont="true" applyBorder="false" applyAlignment="true" applyProtection="true">
      <alignment horizontal="center" vertical="top" textRotation="0" wrapText="false" indent="0" shrinkToFit="false"/>
      <protection locked="true" hidden="false"/>
    </xf>
    <xf numFmtId="168" fontId="4" fillId="0" borderId="0" xfId="0" applyFont="true" applyBorder="false" applyAlignment="true" applyProtection="true">
      <alignment horizontal="center" vertical="top" textRotation="0" wrapText="false" indent="0" shrinkToFit="false"/>
      <protection locked="true" hidden="false"/>
    </xf>
    <xf numFmtId="164" fontId="4" fillId="0" borderId="0" xfId="0" applyFont="true" applyBorder="false" applyAlignment="true" applyProtection="true">
      <alignment horizontal="left" vertical="top" textRotation="0" wrapText="true" indent="0" shrinkToFit="false"/>
      <protection locked="true" hidden="false"/>
    </xf>
    <xf numFmtId="169" fontId="4" fillId="0" borderId="0" xfId="0" applyFont="true" applyBorder="false" applyAlignment="true" applyProtection="true">
      <alignment horizontal="right" vertical="top" textRotation="0" wrapText="true" indent="1" shrinkToFit="false"/>
      <protection locked="true" hidden="false"/>
    </xf>
    <xf numFmtId="166" fontId="4" fillId="0" borderId="0" xfId="0" applyFont="true" applyBorder="false" applyAlignment="true" applyProtection="true">
      <alignment horizontal="right" vertical="top" textRotation="0" wrapText="false" indent="0" shrinkToFit="false"/>
      <protection locked="true" hidden="false"/>
    </xf>
    <xf numFmtId="166" fontId="4" fillId="0" borderId="0" xfId="0" applyFont="true" applyBorder="false" applyAlignment="true" applyProtection="true">
      <alignment horizontal="right" vertical="top" textRotation="0" wrapText="true" indent="1" shrinkToFit="false"/>
      <protection locked="true" hidden="false"/>
    </xf>
    <xf numFmtId="164" fontId="6" fillId="0" borderId="0" xfId="0" applyFont="true" applyBorder="true" applyAlignment="true" applyProtection="true">
      <alignment horizontal="center"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left" vertical="top" textRotation="0" wrapText="false" indent="0" shrinkToFit="false"/>
      <protection locked="true" hidden="false"/>
    </xf>
    <xf numFmtId="164" fontId="7" fillId="0" borderId="0" xfId="0" applyFont="true" applyBorder="true" applyAlignment="true" applyProtection="true">
      <alignment horizontal="center" vertical="bottom" textRotation="0" wrapText="false" indent="0" shrinkToFit="false"/>
      <protection locked="true" hidden="false"/>
    </xf>
    <xf numFmtId="168" fontId="6" fillId="0" borderId="0" xfId="0" applyFont="true" applyBorder="true" applyAlignment="true" applyProtection="true">
      <alignment horizontal="center" vertical="bottom" textRotation="0" wrapText="false" indent="0" shrinkToFit="false"/>
      <protection locked="true" hidden="false"/>
    </xf>
    <xf numFmtId="164" fontId="7" fillId="0" borderId="0" xfId="0" applyFont="true" applyBorder="false" applyAlignment="true" applyProtection="true">
      <alignment horizontal="center" vertical="top" textRotation="0" wrapText="false" indent="0" shrinkToFit="false"/>
      <protection locked="true" hidden="false"/>
    </xf>
    <xf numFmtId="168" fontId="7" fillId="0" borderId="0" xfId="0" applyFont="true" applyBorder="false" applyAlignment="true" applyProtection="true">
      <alignment horizontal="center" vertical="top" textRotation="0" wrapText="false" indent="0" shrinkToFit="false"/>
      <protection locked="true" hidden="false"/>
    </xf>
    <xf numFmtId="164" fontId="7" fillId="0" borderId="0" xfId="0" applyFont="true" applyBorder="false" applyAlignment="true" applyProtection="true">
      <alignment horizontal="left" vertical="top" textRotation="0" wrapText="true" indent="0" shrinkToFit="false"/>
      <protection locked="true" hidden="false"/>
    </xf>
    <xf numFmtId="169" fontId="7" fillId="0" borderId="0" xfId="0" applyFont="true" applyBorder="false" applyAlignment="true" applyProtection="true">
      <alignment horizontal="right" vertical="top" textRotation="0" wrapText="true" indent="1" shrinkToFit="false"/>
      <protection locked="true" hidden="false"/>
    </xf>
    <xf numFmtId="166" fontId="7" fillId="0" borderId="0" xfId="0" applyFont="true" applyBorder="false" applyAlignment="true" applyProtection="true">
      <alignment horizontal="right" vertical="top" textRotation="0" wrapText="false" indent="0" shrinkToFit="false"/>
      <protection locked="true" hidden="false"/>
    </xf>
    <xf numFmtId="166" fontId="7" fillId="0" borderId="0" xfId="0" applyFont="true" applyBorder="false" applyAlignment="true" applyProtection="true">
      <alignment horizontal="right" vertical="top" textRotation="0" wrapText="true" indent="1" shrinkToFit="false"/>
      <protection locked="true" hidden="false"/>
    </xf>
    <xf numFmtId="164" fontId="18" fillId="0" borderId="0" xfId="0" applyFont="true" applyBorder="false" applyAlignment="true" applyProtection="true">
      <alignment horizontal="center" vertical="center" textRotation="0" wrapText="true" indent="0" shrinkToFit="false"/>
      <protection locked="true" hidden="false"/>
    </xf>
    <xf numFmtId="168" fontId="18" fillId="4" borderId="10" xfId="0" applyFont="true" applyBorder="true" applyAlignment="true" applyProtection="true">
      <alignment horizontal="center" vertical="center" textRotation="0" wrapText="true" indent="0" shrinkToFit="false"/>
      <protection locked="true" hidden="false"/>
    </xf>
    <xf numFmtId="164" fontId="18" fillId="4" borderId="10" xfId="0" applyFont="true" applyBorder="true" applyAlignment="true" applyProtection="true">
      <alignment horizontal="center" vertical="center" textRotation="0" wrapText="true" indent="0" shrinkToFit="false"/>
      <protection locked="true" hidden="false"/>
    </xf>
    <xf numFmtId="169" fontId="18" fillId="4" borderId="10" xfId="0" applyFont="true" applyBorder="true" applyAlignment="true" applyProtection="true">
      <alignment horizontal="center" vertical="center" textRotation="0" wrapText="true" indent="0" shrinkToFit="false"/>
      <protection locked="true" hidden="false"/>
    </xf>
    <xf numFmtId="166" fontId="18" fillId="4" borderId="24" xfId="0" applyFont="true" applyBorder="true" applyAlignment="true" applyProtection="true">
      <alignment horizontal="center" vertical="center" textRotation="0" wrapText="true" indent="0" shrinkToFit="false"/>
      <protection locked="true" hidden="false"/>
    </xf>
    <xf numFmtId="166" fontId="18" fillId="4" borderId="10" xfId="0" applyFont="true" applyBorder="true" applyAlignment="true" applyProtection="true">
      <alignment horizontal="center" vertical="center" textRotation="0" wrapText="true" indent="0" shrinkToFit="false"/>
      <protection locked="true" hidden="false"/>
    </xf>
    <xf numFmtId="164" fontId="18" fillId="0" borderId="0" xfId="0" applyFont="true" applyBorder="false" applyAlignment="true" applyProtection="true">
      <alignment horizontal="center" vertical="top" textRotation="0" wrapText="false" indent="0" shrinkToFit="false"/>
      <protection locked="true" hidden="false"/>
    </xf>
    <xf numFmtId="168" fontId="18" fillId="0" borderId="0" xfId="0" applyFont="true" applyBorder="false" applyAlignment="true" applyProtection="true">
      <alignment horizontal="center" vertical="top" textRotation="0" wrapText="false" indent="0" shrinkToFit="false"/>
      <protection locked="true" hidden="false"/>
    </xf>
    <xf numFmtId="164" fontId="18" fillId="0" borderId="0" xfId="0" applyFont="true" applyBorder="false" applyAlignment="true" applyProtection="true">
      <alignment horizontal="left" vertical="top" textRotation="0" wrapText="true" indent="0" shrinkToFit="false"/>
      <protection locked="true" hidden="false"/>
    </xf>
    <xf numFmtId="169" fontId="18" fillId="0" borderId="0" xfId="0" applyFont="true" applyBorder="false" applyAlignment="true" applyProtection="true">
      <alignment horizontal="right" vertical="top" textRotation="0" wrapText="true" indent="1" shrinkToFit="false"/>
      <protection locked="true" hidden="false"/>
    </xf>
    <xf numFmtId="166" fontId="18" fillId="0" borderId="0" xfId="0" applyFont="true" applyBorder="false" applyAlignment="true" applyProtection="true">
      <alignment horizontal="right" vertical="top" textRotation="0" wrapText="false" indent="0" shrinkToFit="false"/>
      <protection locked="true" hidden="false"/>
    </xf>
    <xf numFmtId="166" fontId="18" fillId="0" borderId="0" xfId="0" applyFont="true" applyBorder="false" applyAlignment="true" applyProtection="true">
      <alignment horizontal="right" vertical="top" textRotation="0" wrapText="true" indent="1" shrinkToFit="false"/>
      <protection locked="true" hidden="false"/>
    </xf>
    <xf numFmtId="164" fontId="10" fillId="0" borderId="0" xfId="0" applyFont="true" applyBorder="false" applyAlignment="true" applyProtection="true">
      <alignment horizontal="left" vertical="top" textRotation="0" wrapText="true" indent="0" shrinkToFit="false"/>
      <protection locked="true" hidden="false"/>
    </xf>
    <xf numFmtId="166" fontId="10" fillId="0" borderId="0" xfId="0" applyFont="true" applyBorder="false" applyAlignment="true" applyProtection="true">
      <alignment horizontal="right" vertical="top" textRotation="0" wrapText="false" indent="0" shrinkToFit="false"/>
      <protection locked="true" hidden="false"/>
    </xf>
    <xf numFmtId="166" fontId="10" fillId="0" borderId="0" xfId="0" applyFont="true" applyBorder="false" applyAlignment="true" applyProtection="true">
      <alignment horizontal="right" vertical="top" textRotation="0" wrapText="true" indent="1" shrinkToFit="false"/>
      <protection locked="true" hidden="false"/>
    </xf>
    <xf numFmtId="170" fontId="4" fillId="0" borderId="0" xfId="0" applyFont="true" applyBorder="false" applyAlignment="true" applyProtection="true">
      <alignment horizontal="right" vertical="top" textRotation="0" wrapText="true" indent="1" shrinkToFit="false"/>
      <protection locked="true" hidden="false"/>
    </xf>
    <xf numFmtId="166" fontId="4" fillId="0" borderId="0" xfId="0" applyFont="true" applyBorder="false" applyAlignment="true" applyProtection="true">
      <alignment horizontal="right" vertical="top" textRotation="0" wrapText="false" indent="0" shrinkToFit="false"/>
      <protection locked="false" hidden="false"/>
    </xf>
    <xf numFmtId="164" fontId="12" fillId="0" borderId="0" xfId="0" applyFont="true" applyBorder="false" applyAlignment="true" applyProtection="true">
      <alignment horizontal="left" vertical="top" textRotation="0" wrapText="true" indent="0" shrinkToFit="false"/>
      <protection locked="true" hidden="false"/>
    </xf>
    <xf numFmtId="164" fontId="10" fillId="0" borderId="25" xfId="0" applyFont="true" applyBorder="true" applyAlignment="true" applyProtection="true">
      <alignment horizontal="left" vertical="center" textRotation="0" wrapText="true" indent="0" shrinkToFit="false"/>
      <protection locked="true" hidden="false"/>
    </xf>
    <xf numFmtId="171" fontId="10" fillId="0" borderId="26" xfId="0" applyFont="true" applyBorder="true" applyAlignment="true" applyProtection="true">
      <alignment horizontal="right" vertical="center" textRotation="0" wrapText="false" indent="0" shrinkToFit="false"/>
      <protection locked="true" hidden="false"/>
    </xf>
    <xf numFmtId="164" fontId="10" fillId="0" borderId="27" xfId="0" applyFont="true" applyBorder="true" applyAlignment="true" applyProtection="true">
      <alignment horizontal="left" vertical="center" textRotation="0" wrapText="false" indent="0" shrinkToFit="false"/>
      <protection locked="true" hidden="false"/>
    </xf>
    <xf numFmtId="171" fontId="10" fillId="0" borderId="7" xfId="0" applyFont="true" applyBorder="true" applyAlignment="true" applyProtection="true">
      <alignment horizontal="right" vertical="center" textRotation="0" wrapText="false" indent="0" shrinkToFit="false"/>
      <protection locked="true" hidden="false"/>
    </xf>
    <xf numFmtId="164" fontId="10" fillId="0" borderId="0" xfId="0" applyFont="true" applyBorder="false" applyAlignment="true" applyProtection="true">
      <alignment horizontal="left" vertical="center" textRotation="0" wrapText="false" indent="0" shrinkToFit="false"/>
      <protection locked="true" hidden="false"/>
    </xf>
    <xf numFmtId="171" fontId="10" fillId="0" borderId="0" xfId="0" applyFont="true" applyBorder="false" applyAlignment="true" applyProtection="true">
      <alignment horizontal="right" vertical="center" textRotation="0" wrapText="false" indent="0" shrinkToFit="false"/>
      <protection locked="true" hidden="false"/>
    </xf>
    <xf numFmtId="164" fontId="4" fillId="0" borderId="0" xfId="0" applyFont="true" applyBorder="false" applyAlignment="true" applyProtection="false">
      <alignment horizontal="center" vertical="top" textRotation="0" wrapText="false" indent="0" shrinkToFit="false"/>
      <protection locked="true" hidden="false"/>
    </xf>
    <xf numFmtId="164" fontId="4" fillId="0" borderId="0" xfId="0" applyFont="true" applyBorder="false" applyAlignment="true" applyProtection="false">
      <alignment horizontal="left" vertical="top" textRotation="0" wrapText="true" indent="0" shrinkToFit="false"/>
      <protection locked="true" hidden="false"/>
    </xf>
    <xf numFmtId="169" fontId="4" fillId="0" borderId="0" xfId="0" applyFont="true" applyBorder="false" applyAlignment="true" applyProtection="false">
      <alignment horizontal="right" vertical="top" textRotation="0" wrapText="true" indent="1" shrinkToFit="false"/>
      <protection locked="true" hidden="false"/>
    </xf>
    <xf numFmtId="166" fontId="4" fillId="0" borderId="0" xfId="0" applyFont="true" applyBorder="false" applyAlignment="true" applyProtection="false">
      <alignment horizontal="right" vertical="top" textRotation="0" wrapText="false" indent="0" shrinkToFit="false"/>
      <protection locked="true" hidden="false"/>
    </xf>
    <xf numFmtId="166" fontId="4" fillId="0" borderId="0" xfId="0" applyFont="true" applyBorder="false" applyAlignment="true" applyProtection="false">
      <alignment horizontal="right" vertical="top" textRotation="0" wrapText="true" indent="1" shrinkToFit="false"/>
      <protection locked="true" hidden="false"/>
    </xf>
    <xf numFmtId="164" fontId="4" fillId="0" borderId="0" xfId="0" applyFont="true" applyBorder="false" applyAlignment="true" applyProtection="false">
      <alignment horizontal="left" vertical="top" textRotation="0" wrapText="false" indent="0" shrinkToFit="false"/>
      <protection locked="true" hidden="false"/>
    </xf>
    <xf numFmtId="164" fontId="7" fillId="0" borderId="0" xfId="0" applyFont="true" applyBorder="true" applyAlignment="true" applyProtection="false">
      <alignment horizontal="center" vertical="bottom" textRotation="0" wrapText="false" indent="0" shrinkToFit="false"/>
      <protection locked="true" hidden="false"/>
    </xf>
    <xf numFmtId="164" fontId="7" fillId="0" borderId="0" xfId="0" applyFont="true" applyBorder="false" applyAlignment="true" applyProtection="false">
      <alignment horizontal="center" vertical="top" textRotation="0" wrapText="false" indent="0" shrinkToFit="false"/>
      <protection locked="true" hidden="false"/>
    </xf>
    <xf numFmtId="168" fontId="7" fillId="0" borderId="0" xfId="0" applyFont="true" applyBorder="false" applyAlignment="true" applyProtection="false">
      <alignment horizontal="center" vertical="top" textRotation="0" wrapText="false" indent="0" shrinkToFit="false"/>
      <protection locked="true" hidden="false"/>
    </xf>
    <xf numFmtId="164" fontId="7" fillId="0" borderId="0" xfId="0" applyFont="true" applyBorder="false" applyAlignment="true" applyProtection="false">
      <alignment horizontal="left" vertical="top" textRotation="0" wrapText="true" indent="0" shrinkToFit="false"/>
      <protection locked="true" hidden="false"/>
    </xf>
    <xf numFmtId="169" fontId="7" fillId="0" borderId="0" xfId="0" applyFont="true" applyBorder="false" applyAlignment="true" applyProtection="false">
      <alignment horizontal="right" vertical="top" textRotation="0" wrapText="true" indent="1" shrinkToFit="false"/>
      <protection locked="true" hidden="false"/>
    </xf>
    <xf numFmtId="166" fontId="7" fillId="0" borderId="0" xfId="0" applyFont="true" applyBorder="false" applyAlignment="true" applyProtection="false">
      <alignment horizontal="right" vertical="top" textRotation="0" wrapText="false" indent="0" shrinkToFit="false"/>
      <protection locked="true" hidden="false"/>
    </xf>
    <xf numFmtId="166" fontId="7" fillId="0" borderId="0" xfId="0" applyFont="true" applyBorder="false" applyAlignment="true" applyProtection="false">
      <alignment horizontal="right" vertical="top" textRotation="0" wrapText="true" indent="1" shrinkToFit="false"/>
      <protection locked="true" hidden="false"/>
    </xf>
    <xf numFmtId="164" fontId="18" fillId="0" borderId="0" xfId="0" applyFont="true" applyBorder="false" applyAlignment="true" applyProtection="false">
      <alignment horizontal="center" vertical="center" textRotation="0" wrapText="true" indent="0" shrinkToFit="false"/>
      <protection locked="true" hidden="false"/>
    </xf>
    <xf numFmtId="168" fontId="18" fillId="4" borderId="10" xfId="0" applyFont="true" applyBorder="true" applyAlignment="true" applyProtection="false">
      <alignment horizontal="center" vertical="center" textRotation="0" wrapText="true" indent="0" shrinkToFit="false"/>
      <protection locked="true" hidden="false"/>
    </xf>
    <xf numFmtId="164" fontId="18" fillId="4" borderId="10" xfId="0" applyFont="true" applyBorder="true" applyAlignment="true" applyProtection="false">
      <alignment horizontal="center" vertical="center" textRotation="0" wrapText="true" indent="0" shrinkToFit="false"/>
      <protection locked="true" hidden="false"/>
    </xf>
    <xf numFmtId="169" fontId="18" fillId="4" borderId="10" xfId="0" applyFont="true" applyBorder="true" applyAlignment="true" applyProtection="false">
      <alignment horizontal="center" vertical="center" textRotation="0" wrapText="true" indent="0" shrinkToFit="false"/>
      <protection locked="true" hidden="false"/>
    </xf>
    <xf numFmtId="166" fontId="18" fillId="4" borderId="24" xfId="0" applyFont="true" applyBorder="true" applyAlignment="true" applyProtection="false">
      <alignment horizontal="center" vertical="center" textRotation="0" wrapText="true" indent="0" shrinkToFit="false"/>
      <protection locked="true" hidden="false"/>
    </xf>
    <xf numFmtId="166" fontId="18" fillId="4" borderId="10" xfId="0" applyFont="true" applyBorder="true" applyAlignment="true" applyProtection="false">
      <alignment horizontal="center" vertical="center" textRotation="0" wrapText="true" indent="0" shrinkToFit="false"/>
      <protection locked="true" hidden="false"/>
    </xf>
    <xf numFmtId="164" fontId="18" fillId="0" borderId="0" xfId="0" applyFont="true" applyBorder="false" applyAlignment="true" applyProtection="false">
      <alignment horizontal="center" vertical="top" textRotation="0" wrapText="false" indent="0" shrinkToFit="false"/>
      <protection locked="true" hidden="false"/>
    </xf>
    <xf numFmtId="168" fontId="18" fillId="0" borderId="0" xfId="0" applyFont="true" applyBorder="false" applyAlignment="true" applyProtection="false">
      <alignment horizontal="center" vertical="top" textRotation="0" wrapText="false" indent="0" shrinkToFit="false"/>
      <protection locked="true" hidden="false"/>
    </xf>
    <xf numFmtId="164" fontId="18" fillId="0" borderId="0" xfId="0" applyFont="true" applyBorder="false" applyAlignment="true" applyProtection="false">
      <alignment horizontal="left" vertical="top" textRotation="0" wrapText="true" indent="0" shrinkToFit="false"/>
      <protection locked="true" hidden="false"/>
    </xf>
    <xf numFmtId="169" fontId="18" fillId="0" borderId="0" xfId="0" applyFont="true" applyBorder="false" applyAlignment="true" applyProtection="false">
      <alignment horizontal="right" vertical="top" textRotation="0" wrapText="true" indent="1" shrinkToFit="false"/>
      <protection locked="true" hidden="false"/>
    </xf>
    <xf numFmtId="166" fontId="18" fillId="0" borderId="0" xfId="0" applyFont="true" applyBorder="false" applyAlignment="true" applyProtection="false">
      <alignment horizontal="right" vertical="top" textRotation="0" wrapText="false" indent="0" shrinkToFit="false"/>
      <protection locked="true" hidden="false"/>
    </xf>
    <xf numFmtId="166" fontId="18" fillId="0" borderId="0" xfId="0" applyFont="true" applyBorder="false" applyAlignment="true" applyProtection="false">
      <alignment horizontal="right" vertical="top" textRotation="0" wrapText="true" indent="1" shrinkToFit="false"/>
      <protection locked="true" hidden="false"/>
    </xf>
    <xf numFmtId="168" fontId="4" fillId="0" borderId="0" xfId="0" applyFont="true" applyBorder="false" applyAlignment="true" applyProtection="false">
      <alignment horizontal="center" vertical="top" textRotation="0" wrapText="false" indent="0" shrinkToFit="false"/>
      <protection locked="true" hidden="false"/>
    </xf>
    <xf numFmtId="164" fontId="10" fillId="0" borderId="0" xfId="0" applyFont="true" applyBorder="false" applyAlignment="true" applyProtection="false">
      <alignment horizontal="left" vertical="top" textRotation="0" wrapText="true" indent="0" shrinkToFit="false"/>
      <protection locked="true" hidden="false"/>
    </xf>
    <xf numFmtId="166" fontId="10" fillId="0" borderId="0" xfId="0" applyFont="true" applyBorder="false" applyAlignment="true" applyProtection="false">
      <alignment horizontal="right" vertical="top" textRotation="0" wrapText="false" indent="0" shrinkToFit="false"/>
      <protection locked="true" hidden="false"/>
    </xf>
    <xf numFmtId="166" fontId="10" fillId="0" borderId="0" xfId="0" applyFont="true" applyBorder="false" applyAlignment="true" applyProtection="false">
      <alignment horizontal="right" vertical="top" textRotation="0" wrapText="true" indent="1" shrinkToFit="false"/>
      <protection locked="true" hidden="false"/>
    </xf>
    <xf numFmtId="164" fontId="12" fillId="0" borderId="0" xfId="0" applyFont="true" applyBorder="false" applyAlignment="true" applyProtection="false">
      <alignment horizontal="left" vertical="top" textRotation="0" wrapText="true" indent="0" shrinkToFit="false"/>
      <protection locked="true" hidden="false"/>
    </xf>
    <xf numFmtId="164" fontId="10" fillId="0" borderId="25" xfId="0" applyFont="true" applyBorder="true" applyAlignment="true" applyProtection="false">
      <alignment horizontal="left" vertical="center" textRotation="0" wrapText="true" indent="0" shrinkToFit="false"/>
      <protection locked="true" hidden="false"/>
    </xf>
    <xf numFmtId="171" fontId="10" fillId="0" borderId="26" xfId="0" applyFont="true" applyBorder="true" applyAlignment="true" applyProtection="false">
      <alignment horizontal="right" vertical="center" textRotation="0" wrapText="false" indent="0" shrinkToFit="false"/>
      <protection locked="true" hidden="false"/>
    </xf>
    <xf numFmtId="164" fontId="10" fillId="0" borderId="27" xfId="0" applyFont="true" applyBorder="true" applyAlignment="true" applyProtection="false">
      <alignment horizontal="left" vertical="center" textRotation="0" wrapText="false" indent="0" shrinkToFit="false"/>
      <protection locked="true" hidden="false"/>
    </xf>
    <xf numFmtId="171" fontId="10" fillId="0" borderId="7" xfId="0" applyFont="true" applyBorder="true" applyAlignment="true" applyProtection="false">
      <alignment horizontal="right" vertical="center" textRotation="0" wrapText="false" indent="0" shrinkToFit="false"/>
      <protection locked="true" hidden="false"/>
    </xf>
    <xf numFmtId="164" fontId="10" fillId="0" borderId="0" xfId="0" applyFont="true" applyBorder="false" applyAlignment="true" applyProtection="false">
      <alignment horizontal="left" vertical="center" textRotation="0" wrapText="false" indent="0" shrinkToFit="false"/>
      <protection locked="true" hidden="false"/>
    </xf>
    <xf numFmtId="171" fontId="10" fillId="0" borderId="0" xfId="0" applyFont="true" applyBorder="false" applyAlignment="true" applyProtection="false">
      <alignment horizontal="right" vertical="center" textRotation="0" wrapText="false" indent="0" shrinkToFit="false"/>
      <protection locked="true" hidden="false"/>
    </xf>
    <xf numFmtId="168" fontId="6" fillId="0" borderId="0" xfId="0" applyFont="true" applyBorder="true" applyAlignment="true" applyProtection="false">
      <alignment horizontal="center" vertical="bottom" textRotation="0" wrapText="false" indent="0" shrinkToFit="false"/>
      <protection locked="true" hidden="false"/>
    </xf>
    <xf numFmtId="164" fontId="16" fillId="0" borderId="0" xfId="0" applyFont="true" applyBorder="false" applyAlignment="true" applyProtection="false">
      <alignment horizontal="general" vertical="bottom" textRotation="0" wrapText="true" indent="0" shrinkToFit="false"/>
      <protection locked="true" hidden="false"/>
    </xf>
    <xf numFmtId="172" fontId="16" fillId="0" borderId="0" xfId="0" applyFont="true" applyBorder="false" applyAlignment="true" applyProtection="false">
      <alignment horizontal="center" vertical="bottom" textRotation="0" wrapText="true" indent="0" shrinkToFit="false"/>
      <protection locked="true" hidden="false"/>
    </xf>
    <xf numFmtId="164" fontId="20" fillId="0" borderId="0" xfId="0" applyFont="true" applyBorder="false" applyAlignment="true" applyProtection="false">
      <alignment horizontal="general" vertical="bottom" textRotation="0" wrapText="true" indent="0" shrinkToFit="false"/>
      <protection locked="true" hidden="false"/>
    </xf>
    <xf numFmtId="172" fontId="16" fillId="0" borderId="0" xfId="0" applyFont="true" applyBorder="false" applyAlignment="true" applyProtection="false">
      <alignment horizontal="left" vertical="bottom" textRotation="0" wrapText="true" indent="0" shrinkToFit="false"/>
      <protection locked="true" hidden="false"/>
    </xf>
    <xf numFmtId="172" fontId="4" fillId="0" borderId="0" xfId="0" applyFont="true" applyBorder="false" applyAlignment="true" applyProtection="false">
      <alignment horizontal="left" vertical="top" textRotation="0" wrapText="false" indent="0" shrinkToFit="false"/>
      <protection locked="true" hidden="false"/>
    </xf>
    <xf numFmtId="168" fontId="10" fillId="0" borderId="0" xfId="0" applyFont="true" applyBorder="false" applyAlignment="true" applyProtection="false">
      <alignment horizontal="left" vertical="top" textRotation="0" wrapText="false" indent="0" shrinkToFit="false"/>
      <protection locked="true" hidden="false"/>
    </xf>
    <xf numFmtId="168" fontId="4" fillId="0" borderId="0" xfId="0" applyFont="true" applyBorder="false" applyAlignment="true" applyProtection="false">
      <alignment horizontal="left" vertical="top" textRotation="0" wrapText="false" indent="0" shrinkToFit="false"/>
      <protection locked="true" hidden="false"/>
    </xf>
    <xf numFmtId="169" fontId="4" fillId="0" borderId="0" xfId="0" applyFont="true" applyBorder="false" applyAlignment="true" applyProtection="false">
      <alignment horizontal="center" vertical="top"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8" fontId="10" fillId="0" borderId="0" xfId="0" applyFont="true" applyBorder="true" applyAlignment="true" applyProtection="false">
      <alignment horizontal="left" vertical="top" textRotation="0" wrapText="true" indent="0" shrinkToFit="false"/>
      <protection locked="true" hidden="false"/>
    </xf>
    <xf numFmtId="168" fontId="10" fillId="0" borderId="0" xfId="0" applyFont="true" applyBorder="false" applyAlignment="true" applyProtection="false">
      <alignment horizontal="general" vertical="top" textRotation="0" wrapText="true" indent="0" shrinkToFit="false"/>
      <protection locked="true" hidden="false"/>
    </xf>
    <xf numFmtId="168" fontId="21" fillId="0" borderId="0" xfId="0" applyFont="true" applyBorder="false" applyAlignment="true" applyProtection="false">
      <alignment horizontal="general" vertical="top" textRotation="0" wrapText="true" indent="0" shrinkToFit="false"/>
      <protection locked="true" hidden="false"/>
    </xf>
    <xf numFmtId="168" fontId="10" fillId="0" borderId="0" xfId="0" applyFont="true" applyBorder="true" applyAlignment="true" applyProtection="false">
      <alignment horizontal="left" vertical="top" textRotation="0" wrapText="false" indent="0" shrinkToFit="false"/>
      <protection locked="true" hidden="false"/>
    </xf>
    <xf numFmtId="173" fontId="16" fillId="0" borderId="0" xfId="0" applyFont="true" applyBorder="false" applyAlignment="true" applyProtection="false">
      <alignment horizontal="general" vertical="bottom" textRotation="0" wrapText="true" indent="0" shrinkToFit="false"/>
      <protection locked="true" hidden="false"/>
    </xf>
    <xf numFmtId="164" fontId="22" fillId="0" borderId="0" xfId="0" applyFont="true" applyBorder="true" applyAlignment="true" applyProtection="false">
      <alignment horizontal="center" vertical="center" textRotation="0" wrapText="true" indent="0" shrinkToFit="false"/>
      <protection locked="true" hidden="false"/>
    </xf>
    <xf numFmtId="172" fontId="18" fillId="5" borderId="10" xfId="0" applyFont="true" applyBorder="true" applyAlignment="true" applyProtection="false">
      <alignment horizontal="center" vertical="center" textRotation="0" wrapText="true" indent="0" shrinkToFit="false"/>
      <protection locked="true" hidden="false"/>
    </xf>
    <xf numFmtId="168" fontId="18" fillId="5" borderId="10" xfId="0" applyFont="true" applyBorder="true" applyAlignment="true" applyProtection="false">
      <alignment horizontal="center" vertical="center" textRotation="0" wrapText="true" indent="0" shrinkToFit="false"/>
      <protection locked="true" hidden="false"/>
    </xf>
    <xf numFmtId="168" fontId="10" fillId="0" borderId="0" xfId="0" applyFont="true" applyBorder="false" applyAlignment="true" applyProtection="false">
      <alignment horizontal="center" vertical="center" textRotation="0" wrapText="true" indent="0" shrinkToFit="false"/>
      <protection locked="true" hidden="false"/>
    </xf>
    <xf numFmtId="164" fontId="10" fillId="0" borderId="0" xfId="0" applyFont="true" applyBorder="false" applyAlignment="true" applyProtection="false">
      <alignment horizontal="center" vertical="center" textRotation="0" wrapText="true" indent="0" shrinkToFit="false"/>
      <protection locked="true" hidden="false"/>
    </xf>
    <xf numFmtId="164" fontId="20" fillId="0" borderId="0" xfId="0" applyFont="true" applyBorder="false" applyAlignment="true" applyProtection="false">
      <alignment horizontal="general" vertical="top" textRotation="0" wrapText="true" indent="0" shrinkToFit="false"/>
      <protection locked="true" hidden="false"/>
    </xf>
    <xf numFmtId="164" fontId="23" fillId="0" borderId="0" xfId="0" applyFont="true" applyBorder="false" applyAlignment="true" applyProtection="false">
      <alignment horizontal="general" vertical="bottom" textRotation="0" wrapText="true" indent="0" shrinkToFit="false"/>
      <protection locked="true" hidden="false"/>
    </xf>
    <xf numFmtId="172" fontId="10" fillId="5" borderId="27" xfId="0" applyFont="true" applyBorder="true" applyAlignment="true" applyProtection="false">
      <alignment horizontal="center" vertical="top" textRotation="0" wrapText="false" indent="0" shrinkToFit="false"/>
      <protection locked="true" hidden="false"/>
    </xf>
    <xf numFmtId="166" fontId="10" fillId="5" borderId="28" xfId="0" applyFont="true" applyBorder="true" applyAlignment="true" applyProtection="false">
      <alignment horizontal="right" vertical="top" textRotation="0" wrapText="false" indent="0" shrinkToFit="false"/>
      <protection locked="true" hidden="false"/>
    </xf>
    <xf numFmtId="166" fontId="10" fillId="5" borderId="28" xfId="0" applyFont="true" applyBorder="true" applyAlignment="true" applyProtection="false">
      <alignment horizontal="left" vertical="top" textRotation="0" wrapText="false" indent="0" shrinkToFit="false"/>
      <protection locked="true" hidden="false"/>
    </xf>
    <xf numFmtId="166" fontId="21" fillId="5" borderId="29" xfId="0" applyFont="true" applyBorder="true" applyAlignment="true" applyProtection="false">
      <alignment horizontal="left" vertical="top" textRotation="0" wrapText="false" indent="0" shrinkToFit="false"/>
      <protection locked="true" hidden="false"/>
    </xf>
    <xf numFmtId="164" fontId="24" fillId="0" borderId="0" xfId="0" applyFont="true" applyBorder="false" applyAlignment="true" applyProtection="false">
      <alignment horizontal="center" vertical="bottom" textRotation="0" wrapText="true" indent="0" shrinkToFit="false"/>
      <protection locked="true" hidden="false"/>
    </xf>
    <xf numFmtId="164" fontId="24" fillId="0" borderId="0" xfId="0" applyFont="true" applyBorder="false" applyAlignment="true" applyProtection="false">
      <alignment horizontal="left" vertical="center" textRotation="0" wrapText="true" indent="0" shrinkToFit="false"/>
      <protection locked="true" hidden="false"/>
    </xf>
    <xf numFmtId="164" fontId="24" fillId="0" borderId="0" xfId="0" applyFont="true" applyBorder="false" applyAlignment="true" applyProtection="false">
      <alignment horizontal="general" vertical="bottom" textRotation="0" wrapText="true" indent="0" shrinkToFit="false"/>
      <protection locked="true" hidden="false"/>
    </xf>
    <xf numFmtId="164" fontId="16" fillId="0" borderId="0" xfId="0" applyFont="true" applyBorder="false" applyAlignment="true" applyProtection="false">
      <alignment horizontal="right" vertical="bottom" textRotation="0" wrapText="true" indent="0" shrinkToFit="false"/>
      <protection locked="true" hidden="false"/>
    </xf>
    <xf numFmtId="169" fontId="16" fillId="0" borderId="0" xfId="0" applyFont="true" applyBorder="false" applyAlignment="true" applyProtection="false">
      <alignment horizontal="general" vertical="bottom" textRotation="0" wrapText="true" indent="0" shrinkToFit="false"/>
      <protection locked="true" hidden="false"/>
    </xf>
    <xf numFmtId="164" fontId="20" fillId="0" borderId="0" xfId="0" applyFont="true" applyBorder="false" applyAlignment="true" applyProtection="false">
      <alignment horizontal="center" vertical="top" textRotation="0" wrapText="true" indent="0" shrinkToFit="false"/>
      <protection locked="true" hidden="false"/>
    </xf>
    <xf numFmtId="172" fontId="10" fillId="3" borderId="0" xfId="0" applyFont="true" applyBorder="false" applyAlignment="true" applyProtection="false">
      <alignment horizontal="center" vertical="top" textRotation="0" wrapText="false" indent="0" shrinkToFit="false"/>
      <protection locked="true" hidden="false"/>
    </xf>
    <xf numFmtId="168" fontId="10" fillId="3" borderId="0" xfId="0" applyFont="true" applyBorder="false" applyAlignment="true" applyProtection="false">
      <alignment horizontal="left" vertical="top" textRotation="0" wrapText="false" indent="0" shrinkToFit="false"/>
      <protection locked="true" hidden="false"/>
    </xf>
    <xf numFmtId="168" fontId="21" fillId="3" borderId="0" xfId="0" applyFont="true" applyBorder="false" applyAlignment="true" applyProtection="false">
      <alignment horizontal="center" vertical="top" textRotation="0" wrapText="false" indent="0" shrinkToFit="false"/>
      <protection locked="true" hidden="false"/>
    </xf>
    <xf numFmtId="172" fontId="16" fillId="0" borderId="0" xfId="0" applyFont="true" applyBorder="false" applyAlignment="true" applyProtection="false">
      <alignment horizontal="center" vertical="top" textRotation="0" wrapText="true" indent="0" shrinkToFit="false"/>
      <protection locked="true" hidden="false"/>
    </xf>
    <xf numFmtId="164" fontId="24" fillId="0" borderId="0" xfId="0" applyFont="true" applyBorder="false" applyAlignment="true" applyProtection="false">
      <alignment horizontal="left" vertical="top" textRotation="0" wrapText="true" indent="0" shrinkToFit="false"/>
      <protection locked="true" hidden="false"/>
    </xf>
    <xf numFmtId="164" fontId="16" fillId="0" borderId="0" xfId="0" applyFont="true" applyBorder="false" applyAlignment="true" applyProtection="false">
      <alignment horizontal="left" vertical="top" textRotation="0" wrapText="true" indent="0" shrinkToFit="false"/>
      <protection locked="true" hidden="false"/>
    </xf>
    <xf numFmtId="164" fontId="16" fillId="0" borderId="0" xfId="0" applyFont="true" applyBorder="false" applyAlignment="true" applyProtection="false">
      <alignment horizontal="center" vertical="top" textRotation="0" wrapText="true" indent="0" shrinkToFit="false"/>
      <protection locked="true" hidden="false"/>
    </xf>
    <xf numFmtId="169" fontId="16" fillId="0" borderId="0" xfId="0" applyFont="true" applyBorder="false" applyAlignment="true" applyProtection="false">
      <alignment horizontal="general" vertical="top" textRotation="0" wrapText="true" indent="0" shrinkToFit="false"/>
      <protection locked="true" hidden="false"/>
    </xf>
    <xf numFmtId="166" fontId="16" fillId="0" borderId="0" xfId="0" applyFont="true" applyBorder="false" applyAlignment="true" applyProtection="true">
      <alignment horizontal="general" vertical="top" textRotation="0" wrapText="false" indent="0" shrinkToFit="false"/>
      <protection locked="false" hidden="false"/>
    </xf>
    <xf numFmtId="166" fontId="16" fillId="0" borderId="0" xfId="0" applyFont="true" applyBorder="false" applyAlignment="true" applyProtection="false">
      <alignment horizontal="general" vertical="top" textRotation="0" wrapText="false" indent="0" shrinkToFit="false"/>
      <protection locked="true" hidden="false"/>
    </xf>
    <xf numFmtId="164" fontId="16" fillId="0" borderId="0" xfId="0" applyFont="true" applyBorder="false" applyAlignment="true" applyProtection="false">
      <alignment horizontal="right" vertical="top" textRotation="0" wrapText="true" indent="0" shrinkToFit="false"/>
      <protection locked="true" hidden="false"/>
    </xf>
    <xf numFmtId="164" fontId="20" fillId="0" borderId="0" xfId="0" applyFont="true" applyBorder="false" applyAlignment="true" applyProtection="false">
      <alignment horizontal="left" vertical="top" textRotation="0" wrapText="true" indent="0" shrinkToFit="false"/>
      <protection locked="true" hidden="false"/>
    </xf>
    <xf numFmtId="168" fontId="10" fillId="3" borderId="0" xfId="0" applyFont="true" applyBorder="false" applyAlignment="true" applyProtection="false">
      <alignment horizontal="center" vertical="top" textRotation="0" wrapText="false" indent="0" shrinkToFit="false"/>
      <protection locked="true" hidden="false"/>
    </xf>
    <xf numFmtId="166" fontId="4" fillId="0" borderId="0" xfId="0" applyFont="true" applyBorder="false" applyAlignment="true" applyProtection="false">
      <alignment horizontal="general" vertical="top" textRotation="0" wrapText="false" indent="0" shrinkToFit="false"/>
      <protection locked="true" hidden="false"/>
    </xf>
    <xf numFmtId="173" fontId="16" fillId="0" borderId="0" xfId="0" applyFont="true" applyBorder="false" applyAlignment="true" applyProtection="false">
      <alignment horizontal="right" vertical="top" textRotation="0" wrapText="true" indent="0" shrinkToFit="false"/>
      <protection locked="true" hidden="false"/>
    </xf>
    <xf numFmtId="164" fontId="4" fillId="0" borderId="0" xfId="0" applyFont="true" applyBorder="false" applyAlignment="true" applyProtection="false">
      <alignment horizontal="left" vertical="bottom" textRotation="0" wrapText="true" indent="0" shrinkToFit="false"/>
      <protection locked="true" hidden="false"/>
    </xf>
    <xf numFmtId="172" fontId="4" fillId="0" borderId="0" xfId="0" applyFont="true" applyBorder="false" applyAlignment="true" applyProtection="false">
      <alignment horizontal="center" vertical="top" textRotation="0" wrapText="true" indent="0" shrinkToFit="false"/>
      <protection locked="true" hidden="false"/>
    </xf>
    <xf numFmtId="164" fontId="4" fillId="0" borderId="0" xfId="0" applyFont="true" applyBorder="false" applyAlignment="true" applyProtection="false">
      <alignment horizontal="center" vertical="top" textRotation="0" wrapText="true" indent="0" shrinkToFit="false"/>
      <protection locked="true" hidden="false"/>
    </xf>
    <xf numFmtId="173" fontId="4" fillId="0" borderId="0" xfId="0" applyFont="true" applyBorder="false" applyAlignment="true" applyProtection="false">
      <alignment horizontal="right" vertical="top" textRotation="0" wrapText="true" indent="0" shrinkToFit="false"/>
      <protection locked="true" hidden="false"/>
    </xf>
    <xf numFmtId="166" fontId="4" fillId="0" borderId="0" xfId="0" applyFont="true" applyBorder="false" applyAlignment="true" applyProtection="true">
      <alignment horizontal="general" vertical="top" textRotation="0" wrapText="false" indent="0" shrinkToFit="false"/>
      <protection locked="false" hidden="false"/>
    </xf>
    <xf numFmtId="166" fontId="10" fillId="5" borderId="27" xfId="0" applyFont="true" applyBorder="true" applyAlignment="true" applyProtection="false">
      <alignment horizontal="right" vertical="top" textRotation="0" wrapText="false" indent="0" shrinkToFit="false"/>
      <protection locked="true" hidden="false"/>
    </xf>
    <xf numFmtId="166" fontId="21" fillId="5" borderId="29" xfId="0" applyFont="true" applyBorder="true" applyAlignment="true" applyProtection="false">
      <alignment horizontal="center" vertical="top" textRotation="0" wrapText="false" indent="0" shrinkToFit="false"/>
      <protection locked="true" hidden="false"/>
    </xf>
    <xf numFmtId="164" fontId="16" fillId="0" borderId="0" xfId="0" applyFont="true" applyBorder="false" applyAlignment="true" applyProtection="false">
      <alignment horizontal="center" vertical="bottom" textRotation="0" wrapText="true" indent="0" shrinkToFit="false"/>
      <protection locked="true" hidden="false"/>
    </xf>
    <xf numFmtId="174" fontId="16" fillId="0" borderId="0" xfId="0" applyFont="true" applyBorder="false" applyAlignment="true" applyProtection="false">
      <alignment horizontal="general" vertical="bottom" textRotation="0" wrapText="true" indent="0" shrinkToFit="false"/>
      <protection locked="true" hidden="false"/>
    </xf>
    <xf numFmtId="166" fontId="10" fillId="5" borderId="28" xfId="0" applyFont="true" applyBorder="true" applyAlignment="true" applyProtection="false">
      <alignment horizontal="left" vertical="top" textRotation="0" wrapText="tru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25"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true" applyProtection="false">
      <alignment horizontal="general" vertical="top" textRotation="0" wrapText="true" indent="0" shrinkToFit="false"/>
      <protection locked="true" hidden="false"/>
    </xf>
    <xf numFmtId="169" fontId="16" fillId="0" borderId="0" xfId="0" applyFont="true" applyBorder="false" applyAlignment="true" applyProtection="false">
      <alignment horizontal="right" vertical="top" textRotation="0" wrapText="true" indent="0" shrinkToFit="false"/>
      <protection locked="true" hidden="false"/>
    </xf>
    <xf numFmtId="166" fontId="16" fillId="0" borderId="0" xfId="0" applyFont="true" applyBorder="false" applyAlignment="true" applyProtection="false">
      <alignment horizontal="right" vertical="top" textRotation="0" wrapText="true" indent="0" shrinkToFit="false"/>
      <protection locked="true" hidden="false"/>
    </xf>
    <xf numFmtId="169" fontId="20" fillId="0" borderId="0" xfId="0" applyFont="true" applyBorder="false" applyAlignment="true" applyProtection="false">
      <alignment horizontal="general" vertical="bottom" textRotation="0" wrapText="true" indent="0" shrinkToFit="false"/>
      <protection locked="true" hidden="false"/>
    </xf>
    <xf numFmtId="164" fontId="16" fillId="0" borderId="0" xfId="20" applyFont="true" applyBorder="false" applyAlignment="true" applyProtection="false">
      <alignment horizontal="general" vertical="bottom" textRotation="0" wrapText="true" indent="0" shrinkToFit="false"/>
      <protection locked="true" hidden="false"/>
    </xf>
    <xf numFmtId="166" fontId="10" fillId="5" borderId="27" xfId="20" applyFont="true" applyBorder="true" applyAlignment="true" applyProtection="false">
      <alignment horizontal="right" vertical="top" textRotation="0" wrapText="false" indent="0" shrinkToFit="false"/>
      <protection locked="true" hidden="false"/>
    </xf>
    <xf numFmtId="166" fontId="10" fillId="5" borderId="28" xfId="20" applyFont="true" applyBorder="true" applyAlignment="true" applyProtection="false">
      <alignment horizontal="right" vertical="top" textRotation="0" wrapText="false" indent="0" shrinkToFit="false"/>
      <protection locked="true" hidden="false"/>
    </xf>
    <xf numFmtId="166" fontId="10" fillId="5" borderId="28" xfId="20" applyFont="true" applyBorder="true" applyAlignment="true" applyProtection="false">
      <alignment horizontal="left" vertical="top" textRotation="0" wrapText="false" indent="0" shrinkToFit="false"/>
      <protection locked="true" hidden="false"/>
    </xf>
    <xf numFmtId="166" fontId="21" fillId="5" borderId="29" xfId="20" applyFont="true" applyBorder="true" applyAlignment="true" applyProtection="false">
      <alignment horizontal="center" vertical="top" textRotation="0" wrapText="false" indent="0" shrinkToFit="false"/>
      <protection locked="true" hidden="false"/>
    </xf>
    <xf numFmtId="164" fontId="20" fillId="0" borderId="0" xfId="20" applyFont="true" applyBorder="false" applyAlignment="true" applyProtection="false">
      <alignment horizontal="general" vertical="bottom" textRotation="0" wrapText="true" indent="0" shrinkToFit="false"/>
      <protection locked="true" hidden="false"/>
    </xf>
    <xf numFmtId="164" fontId="4" fillId="0" borderId="0" xfId="20" applyFont="true" applyBorder="false" applyAlignment="true" applyProtection="false">
      <alignment horizontal="general" vertical="top" textRotation="0" wrapText="false" indent="0" shrinkToFit="false"/>
      <protection locked="true" hidden="false"/>
    </xf>
    <xf numFmtId="164" fontId="16" fillId="0" borderId="0" xfId="20" applyFont="true" applyBorder="false" applyAlignment="true" applyProtection="false">
      <alignment horizontal="center" vertical="top" textRotation="0" wrapText="false" indent="0" shrinkToFit="false"/>
      <protection locked="true" hidden="false"/>
    </xf>
    <xf numFmtId="169" fontId="16" fillId="0" borderId="0" xfId="20" applyFont="true" applyBorder="false" applyAlignment="true" applyProtection="false">
      <alignment horizontal="right" vertical="top" textRotation="0" wrapText="false" indent="0" shrinkToFit="false"/>
      <protection locked="true" hidden="false"/>
    </xf>
    <xf numFmtId="166" fontId="16" fillId="0" borderId="0" xfId="20" applyFont="true" applyBorder="false" applyAlignment="true" applyProtection="true">
      <alignment horizontal="right" vertical="top" textRotation="0" wrapText="false" indent="0" shrinkToFit="false"/>
      <protection locked="false" hidden="false"/>
    </xf>
    <xf numFmtId="169" fontId="20" fillId="0" borderId="0" xfId="20" applyFont="true" applyBorder="false" applyAlignment="true" applyProtection="false">
      <alignment horizontal="general" vertical="bottom" textRotation="0" wrapText="true" indent="0" shrinkToFit="false"/>
      <protection locked="true" hidden="false"/>
    </xf>
    <xf numFmtId="164" fontId="4" fillId="0" borderId="0" xfId="20" applyFont="true" applyBorder="false" applyAlignment="true" applyProtection="false">
      <alignment horizontal="general" vertical="top" textRotation="0" wrapText="true" indent="0" shrinkToFit="false"/>
      <protection locked="true" hidden="false"/>
    </xf>
    <xf numFmtId="166" fontId="16" fillId="0" borderId="0" xfId="20" applyFont="true" applyBorder="false" applyAlignment="true" applyProtection="false">
      <alignment horizontal="right" vertical="top" textRotation="0" wrapText="false" indent="0" shrinkToFit="false"/>
      <protection locked="true" hidden="false"/>
    </xf>
    <xf numFmtId="166" fontId="16" fillId="0" borderId="0" xfId="20" applyFont="true" applyBorder="false" applyAlignment="true" applyProtection="false">
      <alignment horizontal="right" vertical="top" textRotation="0" wrapText="true" indent="0" shrinkToFit="false"/>
      <protection locked="true" hidden="false"/>
    </xf>
    <xf numFmtId="164" fontId="16" fillId="0" borderId="0" xfId="20" applyFont="true" applyBorder="false" applyAlignment="true" applyProtection="false">
      <alignment horizontal="center" vertical="top" textRotation="0" wrapText="true" indent="0" shrinkToFit="false"/>
      <protection locked="true" hidden="false"/>
    </xf>
    <xf numFmtId="169" fontId="16" fillId="0" borderId="0" xfId="20" applyFont="true" applyBorder="false" applyAlignment="true" applyProtection="false">
      <alignment horizontal="right" vertical="top" textRotation="0" wrapText="true" indent="0" shrinkToFit="false"/>
      <protection locked="true" hidden="false"/>
    </xf>
    <xf numFmtId="166" fontId="16" fillId="0" borderId="0" xfId="20" applyFont="true" applyBorder="false" applyAlignment="true" applyProtection="true">
      <alignment horizontal="right" vertical="top" textRotation="0" wrapText="true" indent="0" shrinkToFit="false"/>
      <protection locked="false" hidden="false"/>
    </xf>
    <xf numFmtId="164" fontId="4" fillId="0" borderId="0" xfId="20" applyFont="true" applyBorder="false" applyAlignment="true" applyProtection="false">
      <alignment horizontal="center" vertical="top" textRotation="0" wrapText="true" indent="0" shrinkToFit="false"/>
      <protection locked="true" hidden="false"/>
    </xf>
    <xf numFmtId="169" fontId="4" fillId="0" borderId="0" xfId="20" applyFont="true" applyBorder="false" applyAlignment="true" applyProtection="false">
      <alignment horizontal="right" vertical="top" textRotation="0" wrapText="true" indent="0" shrinkToFit="false"/>
      <protection locked="true" hidden="false"/>
    </xf>
    <xf numFmtId="166" fontId="4" fillId="0" borderId="0" xfId="20" applyFont="true" applyBorder="false" applyAlignment="true" applyProtection="true">
      <alignment horizontal="right" vertical="top" textRotation="0" wrapText="false" indent="0" shrinkToFit="false"/>
      <protection locked="false" hidden="false"/>
    </xf>
    <xf numFmtId="164" fontId="4" fillId="0" borderId="0" xfId="0" applyFont="true" applyBorder="false" applyAlignment="true" applyProtection="false">
      <alignment horizontal="general" vertical="bottom" textRotation="0" wrapText="true" indent="0" shrinkToFit="false"/>
      <protection locked="true" hidden="false"/>
    </xf>
    <xf numFmtId="173" fontId="4" fillId="0" borderId="0" xfId="0" applyFont="true" applyBorder="false" applyAlignment="true" applyProtection="false">
      <alignment horizontal="general" vertical="top" textRotation="0" wrapText="true" indent="0" shrinkToFit="false"/>
      <protection locked="true" hidden="false"/>
    </xf>
    <xf numFmtId="166" fontId="16" fillId="6" borderId="0" xfId="0" applyFont="true" applyBorder="false" applyAlignment="true" applyProtection="false">
      <alignment horizontal="general" vertical="top" textRotation="0" wrapText="false" indent="0" shrinkToFit="false"/>
      <protection locked="true" hidden="false"/>
    </xf>
    <xf numFmtId="169" fontId="4" fillId="0" borderId="0" xfId="0" applyFont="true" applyBorder="false" applyAlignment="true" applyProtection="false">
      <alignment horizontal="right" vertical="top" textRotation="0" wrapText="true" indent="0" shrinkToFit="false"/>
      <protection locked="true" hidden="false"/>
    </xf>
    <xf numFmtId="166" fontId="4" fillId="0" borderId="0" xfId="0" applyFont="true" applyBorder="false" applyAlignment="true" applyProtection="false">
      <alignment horizontal="right" vertical="top" textRotation="0" wrapText="true" indent="0" shrinkToFit="false"/>
      <protection locked="true" hidden="false"/>
    </xf>
    <xf numFmtId="168" fontId="20" fillId="0" borderId="0" xfId="0" applyFont="true" applyBorder="false" applyAlignment="true" applyProtection="false">
      <alignment horizontal="left" vertical="top" textRotation="0" wrapText="false" indent="0" shrinkToFit="false"/>
      <protection locked="true" hidden="false"/>
    </xf>
    <xf numFmtId="172" fontId="4" fillId="0" borderId="0" xfId="0" applyFont="true" applyBorder="false" applyAlignment="true" applyProtection="false">
      <alignment horizontal="center" vertical="top" textRotation="0" wrapText="false" indent="0" shrinkToFit="false"/>
      <protection locked="true" hidden="false"/>
    </xf>
    <xf numFmtId="166" fontId="10" fillId="0" borderId="25" xfId="0" applyFont="true" applyBorder="true" applyAlignment="true" applyProtection="false">
      <alignment horizontal="left" vertical="center" textRotation="0" wrapText="true" indent="0" shrinkToFit="false"/>
      <protection locked="true" hidden="false"/>
    </xf>
    <xf numFmtId="166" fontId="10" fillId="0" borderId="7" xfId="0" applyFont="true" applyBorder="true" applyAlignment="true" applyProtection="false">
      <alignment horizontal="left" vertical="center" textRotation="0" wrapText="true" indent="0" shrinkToFit="false"/>
      <protection locked="true" hidden="false"/>
    </xf>
    <xf numFmtId="164" fontId="10" fillId="0" borderId="0" xfId="0" applyFont="true" applyBorder="false" applyAlignment="true" applyProtection="false">
      <alignment horizontal="left" vertical="center" textRotation="0" wrapText="true" indent="0" shrinkToFit="false"/>
      <protection locked="true" hidden="false"/>
    </xf>
    <xf numFmtId="164" fontId="10" fillId="3" borderId="7" xfId="0" applyFont="true" applyBorder="true" applyAlignment="true" applyProtection="false">
      <alignment horizontal="left" vertical="center" textRotation="0" wrapText="true" indent="0" shrinkToFit="false"/>
      <protection locked="true" hidden="false"/>
    </xf>
    <xf numFmtId="166" fontId="10" fillId="3" borderId="7" xfId="0" applyFont="true" applyBorder="true" applyAlignment="true" applyProtection="false">
      <alignment horizontal="right" vertical="center" textRotation="0" wrapText="true" indent="0" shrinkToFit="false"/>
      <protection locked="true" hidden="false"/>
    </xf>
    <xf numFmtId="166" fontId="10" fillId="0" borderId="0" xfId="0" applyFont="true" applyBorder="false" applyAlignment="true" applyProtection="false">
      <alignment horizontal="right" vertical="center" textRotation="0" wrapText="false" indent="0" shrinkToFit="false"/>
      <protection locked="true" hidden="false"/>
    </xf>
    <xf numFmtId="164" fontId="10" fillId="0" borderId="7" xfId="0" applyFont="true" applyBorder="true" applyAlignment="true" applyProtection="false">
      <alignment horizontal="left" vertical="center" textRotation="0" wrapText="true" indent="0" shrinkToFit="false"/>
      <protection locked="true" hidden="false"/>
    </xf>
    <xf numFmtId="166" fontId="10" fillId="0" borderId="7" xfId="0" applyFont="true" applyBorder="true" applyAlignment="true" applyProtection="false">
      <alignment horizontal="right" vertical="center" textRotation="0" wrapText="false" indent="0" shrinkToFit="false"/>
      <protection locked="true" hidden="false"/>
    </xf>
    <xf numFmtId="164" fontId="10" fillId="7" borderId="7" xfId="0" applyFont="true" applyBorder="true" applyAlignment="true" applyProtection="false">
      <alignment horizontal="left" vertical="center" textRotation="0" wrapText="true" indent="0" shrinkToFit="false"/>
      <protection locked="true" hidden="false"/>
    </xf>
    <xf numFmtId="166" fontId="10" fillId="7" borderId="7" xfId="0" applyFont="true" applyBorder="true" applyAlignment="true" applyProtection="false">
      <alignment horizontal="right" vertical="center" textRotation="0" wrapText="true" indent="0" shrinkToFit="false"/>
      <protection locked="true" hidden="false"/>
    </xf>
    <xf numFmtId="166" fontId="4" fillId="0" borderId="0" xfId="0" applyFont="true" applyBorder="false" applyAlignment="true" applyProtection="false">
      <alignment horizontal="left" vertical="top" textRotation="0" wrapText="false" indent="0" shrinkToFit="false"/>
      <protection locked="true" hidden="false"/>
    </xf>
    <xf numFmtId="166" fontId="4" fillId="0" borderId="0" xfId="0" applyFont="true" applyBorder="false" applyAlignment="true" applyProtection="true">
      <alignment horizontal="right" vertical="top" textRotation="0" wrapText="true" indent="1" shrinkToFit="false"/>
      <protection locked="false" hidden="false"/>
    </xf>
    <xf numFmtId="164" fontId="10" fillId="0" borderId="0" xfId="0" applyFont="true" applyBorder="false" applyAlignment="true" applyProtection="false">
      <alignment horizontal="left" vertical="top" textRotation="0" wrapText="false" indent="0" shrinkToFit="false"/>
      <protection locked="true" hidden="false"/>
    </xf>
    <xf numFmtId="164" fontId="7" fillId="0" borderId="0" xfId="0" applyFont="true" applyBorder="false" applyAlignment="true" applyProtection="false">
      <alignment horizontal="left" vertical="center" textRotation="0" wrapText="false" indent="0" shrinkToFit="false"/>
      <protection locked="true" hidden="false"/>
    </xf>
    <xf numFmtId="164" fontId="17" fillId="0" borderId="0" xfId="0" applyFont="true" applyBorder="false" applyAlignment="true" applyProtection="false">
      <alignment horizontal="left" vertical="bottom" textRotation="0" wrapText="fals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4" fontId="17" fillId="0" borderId="0" xfId="0" applyFont="true" applyBorder="false" applyAlignment="true" applyProtection="false">
      <alignment horizontal="center" vertical="bottom" textRotation="0" wrapText="false" indent="0" shrinkToFit="false"/>
      <protection locked="true" hidden="false"/>
    </xf>
    <xf numFmtId="175" fontId="17" fillId="0" borderId="0" xfId="0" applyFont="true" applyBorder="false" applyAlignment="true" applyProtection="false">
      <alignment horizontal="center" vertical="bottom" textRotation="0" wrapText="false" indent="0" shrinkToFit="false"/>
      <protection locked="true" hidden="false"/>
    </xf>
    <xf numFmtId="164" fontId="27" fillId="0" borderId="0" xfId="0" applyFont="true" applyBorder="true" applyAlignment="true" applyProtection="false">
      <alignment horizontal="center" vertical="bottom" textRotation="0" wrapText="false" indent="0" shrinkToFit="false"/>
      <protection locked="true" hidden="false"/>
    </xf>
    <xf numFmtId="164" fontId="28" fillId="0" borderId="0" xfId="0" applyFont="true" applyBorder="false" applyAlignment="true" applyProtection="false">
      <alignment horizontal="left" vertical="bottom" textRotation="0" wrapText="false" indent="0" shrinkToFit="false"/>
      <protection locked="true" hidden="false"/>
    </xf>
    <xf numFmtId="164" fontId="28" fillId="0" borderId="0" xfId="0" applyFont="true" applyBorder="false" applyAlignment="true" applyProtection="false">
      <alignment horizontal="center" vertical="bottom" textRotation="0" wrapText="false" indent="0" shrinkToFit="false"/>
      <protection locked="true" hidden="false"/>
    </xf>
    <xf numFmtId="164" fontId="29" fillId="0" borderId="28" xfId="0" applyFont="true" applyBorder="true" applyAlignment="true" applyProtection="false">
      <alignment horizontal="left" vertical="bottom" textRotation="0" wrapText="false" indent="0" shrinkToFit="false"/>
      <protection locked="true" hidden="false"/>
    </xf>
    <xf numFmtId="164" fontId="29" fillId="0" borderId="28" xfId="0" applyFont="true" applyBorder="true" applyAlignment="true" applyProtection="false">
      <alignment horizontal="center" vertical="bottom" textRotation="0" wrapText="false" indent="0" shrinkToFit="false"/>
      <protection locked="true" hidden="false"/>
    </xf>
    <xf numFmtId="164" fontId="29" fillId="0" borderId="28" xfId="0" applyFont="true" applyBorder="true" applyAlignment="true" applyProtection="false">
      <alignment horizontal="right" vertical="bottom" textRotation="0" wrapText="false" indent="0" shrinkToFit="false"/>
      <protection locked="true" hidden="false"/>
    </xf>
    <xf numFmtId="164" fontId="30" fillId="0" borderId="0" xfId="0" applyFont="true" applyBorder="false" applyAlignment="true" applyProtection="false">
      <alignment horizontal="left" vertical="bottom" textRotation="0" wrapText="false" indent="0" shrinkToFit="false"/>
      <protection locked="true" hidden="false"/>
    </xf>
    <xf numFmtId="164" fontId="30" fillId="0" borderId="0" xfId="0" applyFont="true" applyBorder="false" applyAlignment="false" applyProtection="false">
      <alignment horizontal="general" vertical="bottom" textRotation="0" wrapText="false" indent="0" shrinkToFit="false"/>
      <protection locked="true" hidden="false"/>
    </xf>
    <xf numFmtId="164" fontId="30" fillId="0" borderId="0" xfId="0" applyFont="true" applyBorder="false" applyAlignment="true" applyProtection="false">
      <alignment horizontal="center" vertical="bottom" textRotation="0" wrapText="false" indent="0" shrinkToFit="false"/>
      <protection locked="true" hidden="false"/>
    </xf>
    <xf numFmtId="176" fontId="17" fillId="0" borderId="0" xfId="0" applyFont="true" applyBorder="false" applyAlignment="true" applyProtection="false">
      <alignment horizontal="left" vertical="bottom" textRotation="0" wrapText="false" indent="0" shrinkToFit="false"/>
      <protection locked="true" hidden="false"/>
    </xf>
    <xf numFmtId="169" fontId="17" fillId="0" borderId="0" xfId="0" applyFont="true" applyBorder="false" applyAlignment="false" applyProtection="true">
      <alignment horizontal="general" vertical="bottom" textRotation="0" wrapText="false" indent="0" shrinkToFit="false"/>
      <protection locked="false" hidden="false"/>
    </xf>
    <xf numFmtId="166" fontId="16" fillId="0" borderId="0" xfId="0" applyFont="true" applyBorder="true" applyAlignment="true" applyProtection="false">
      <alignment horizontal="general" vertical="top" textRotation="0" wrapText="false" indent="0" shrinkToFit="false"/>
      <protection locked="true" hidden="false"/>
    </xf>
    <xf numFmtId="169" fontId="17" fillId="0" borderId="0" xfId="0" applyFont="true" applyBorder="false" applyAlignment="false" applyProtection="false">
      <alignment horizontal="general" vertical="bottom" textRotation="0" wrapText="false" indent="0" shrinkToFit="false"/>
      <protection locked="true" hidden="false"/>
    </xf>
    <xf numFmtId="164" fontId="17" fillId="0" borderId="30" xfId="0" applyFont="true" applyBorder="true" applyAlignment="true" applyProtection="false">
      <alignment horizontal="left" vertical="bottom" textRotation="0" wrapText="false" indent="0" shrinkToFit="false"/>
      <protection locked="true" hidden="false"/>
    </xf>
    <xf numFmtId="164" fontId="17" fillId="0" borderId="30" xfId="0" applyFont="true" applyBorder="true" applyAlignment="false" applyProtection="false">
      <alignment horizontal="general" vertical="bottom" textRotation="0" wrapText="false" indent="0" shrinkToFit="false"/>
      <protection locked="true" hidden="false"/>
    </xf>
    <xf numFmtId="164" fontId="17" fillId="0" borderId="30" xfId="0" applyFont="true" applyBorder="true" applyAlignment="true" applyProtection="false">
      <alignment horizontal="center" vertical="bottom" textRotation="0" wrapText="false" indent="0" shrinkToFit="false"/>
      <protection locked="true" hidden="false"/>
    </xf>
    <xf numFmtId="175" fontId="17" fillId="0" borderId="30" xfId="0" applyFont="true" applyBorder="true" applyAlignment="true" applyProtection="false">
      <alignment horizontal="center" vertical="bottom" textRotation="0" wrapText="false" indent="0" shrinkToFit="false"/>
      <protection locked="true" hidden="false"/>
    </xf>
    <xf numFmtId="169" fontId="17" fillId="0" borderId="0" xfId="0" applyFont="true" applyBorder="true" applyAlignment="false" applyProtection="true">
      <alignment horizontal="general" vertical="bottom" textRotation="0" wrapText="false" indent="0" shrinkToFit="false"/>
      <protection locked="false" hidden="false"/>
    </xf>
    <xf numFmtId="164" fontId="30" fillId="0" borderId="28" xfId="0" applyFont="true" applyBorder="true" applyAlignment="true" applyProtection="false">
      <alignment horizontal="left" vertical="bottom" textRotation="0" wrapText="false" indent="0" shrinkToFit="false"/>
      <protection locked="true" hidden="false"/>
    </xf>
    <xf numFmtId="164" fontId="30" fillId="0" borderId="28" xfId="0" applyFont="true" applyBorder="true" applyAlignment="false" applyProtection="false">
      <alignment horizontal="general" vertical="bottom" textRotation="0" wrapText="false" indent="0" shrinkToFit="false"/>
      <protection locked="true" hidden="false"/>
    </xf>
    <xf numFmtId="164" fontId="30" fillId="0" borderId="28" xfId="0" applyFont="true" applyBorder="true" applyAlignment="true" applyProtection="false">
      <alignment horizontal="center" vertical="bottom" textRotation="0" wrapText="false" indent="0" shrinkToFit="false"/>
      <protection locked="true" hidden="false"/>
    </xf>
    <xf numFmtId="175" fontId="30" fillId="0" borderId="28" xfId="0" applyFont="true" applyBorder="true" applyAlignment="true" applyProtection="false">
      <alignment horizontal="center" vertical="bottom" textRotation="0" wrapText="false" indent="0" shrinkToFit="false"/>
      <protection locked="true" hidden="false"/>
    </xf>
    <xf numFmtId="164" fontId="30" fillId="0" borderId="0" xfId="0" applyFont="true" applyBorder="true" applyAlignment="true" applyProtection="false">
      <alignment horizontal="center" vertical="bottom" textRotation="0" wrapText="false" indent="0" shrinkToFit="false"/>
      <protection locked="true" hidden="false"/>
    </xf>
    <xf numFmtId="169" fontId="17" fillId="0" borderId="0" xfId="0" applyFont="true" applyBorder="false" applyAlignment="false" applyProtection="true">
      <alignment horizontal="general" vertical="bottom" textRotation="0" wrapText="false" indent="0" shrinkToFit="false"/>
      <protection locked="true" hidden="false"/>
    </xf>
    <xf numFmtId="164" fontId="17" fillId="0" borderId="0" xfId="0" applyFont="true" applyBorder="false" applyAlignment="false" applyProtection="true">
      <alignment horizontal="general" vertical="bottom" textRotation="0" wrapText="false" indent="0" shrinkToFit="false"/>
      <protection locked="true" hidden="false"/>
    </xf>
    <xf numFmtId="164" fontId="17" fillId="0" borderId="0" xfId="0" applyFont="true" applyBorder="false" applyAlignment="true" applyProtection="false">
      <alignment horizontal="general" vertical="bottom" textRotation="0" wrapText="true" indent="0" shrinkToFit="false"/>
      <protection locked="true" hidden="false"/>
    </xf>
    <xf numFmtId="169" fontId="17" fillId="0" borderId="30" xfId="0" applyFont="true" applyBorder="true" applyAlignment="false" applyProtection="true">
      <alignment horizontal="general" vertical="bottom" textRotation="0" wrapText="false" indent="0" shrinkToFit="false"/>
      <protection locked="false" hidden="false"/>
    </xf>
    <xf numFmtId="164" fontId="17" fillId="0" borderId="28" xfId="0" applyFont="true" applyBorder="true" applyAlignment="true" applyProtection="false">
      <alignment horizontal="center" vertical="bottom" textRotation="0" wrapText="false" indent="0" shrinkToFit="false"/>
      <protection locked="true" hidden="false"/>
    </xf>
    <xf numFmtId="175" fontId="17" fillId="0" borderId="28" xfId="0" applyFont="true" applyBorder="true" applyAlignment="true" applyProtection="false">
      <alignment horizontal="center" vertical="bottom" textRotation="0" wrapText="false" indent="0" shrinkToFit="false"/>
      <protection locked="true" hidden="false"/>
    </xf>
    <xf numFmtId="169" fontId="30" fillId="0" borderId="28" xfId="0" applyFont="true" applyBorder="true" applyAlignment="false" applyProtection="false">
      <alignment horizontal="general" vertical="bottom" textRotation="0" wrapText="false" indent="0" shrinkToFit="false"/>
      <protection locked="true" hidden="false"/>
    </xf>
    <xf numFmtId="164" fontId="17" fillId="0" borderId="0" xfId="0" applyFont="true" applyBorder="false" applyAlignment="false" applyProtection="true">
      <alignment horizontal="general" vertical="bottom" textRotation="0" wrapText="false" indent="0" shrinkToFit="false"/>
      <protection locked="false" hidden="false"/>
    </xf>
    <xf numFmtId="173" fontId="17" fillId="0" borderId="0" xfId="0" applyFont="true" applyBorder="false" applyAlignment="false" applyProtection="true">
      <alignment horizontal="general" vertical="bottom" textRotation="0" wrapText="false" indent="0" shrinkToFit="false"/>
      <protection locked="false" hidden="false"/>
    </xf>
    <xf numFmtId="176" fontId="30" fillId="0" borderId="28" xfId="0" applyFont="true" applyBorder="true" applyAlignment="true" applyProtection="false">
      <alignment horizontal="left" vertical="bottom" textRotation="0" wrapText="false" indent="0" shrinkToFit="false"/>
      <protection locked="true" hidden="false"/>
    </xf>
    <xf numFmtId="164" fontId="31" fillId="0" borderId="0" xfId="0" applyFont="true" applyBorder="false" applyAlignment="true" applyProtection="false">
      <alignment horizontal="general" vertical="bottom" textRotation="0" wrapText="true" indent="0" shrinkToFit="false"/>
      <protection locked="true" hidden="false"/>
    </xf>
    <xf numFmtId="164" fontId="31" fillId="0" borderId="0" xfId="0" applyFont="true" applyBorder="false" applyAlignment="true" applyProtection="false">
      <alignment horizontal="center" vertical="bottom" textRotation="0" wrapText="true" indent="0" shrinkToFit="false"/>
      <protection locked="true" hidden="false"/>
    </xf>
    <xf numFmtId="169" fontId="31" fillId="0" borderId="0" xfId="0" applyFont="true" applyBorder="false" applyAlignment="true" applyProtection="false">
      <alignment horizontal="right" vertical="bottom" textRotation="0" wrapText="true" indent="0" shrinkToFit="false"/>
      <protection locked="true" hidden="false"/>
    </xf>
    <xf numFmtId="164" fontId="27" fillId="0" borderId="31" xfId="0" applyFont="true" applyBorder="true" applyAlignment="true" applyProtection="false">
      <alignment horizontal="left" vertical="center" textRotation="0" wrapText="false" indent="0" shrinkToFit="false"/>
      <protection locked="true" hidden="false"/>
    </xf>
    <xf numFmtId="164" fontId="27" fillId="0" borderId="31" xfId="0" applyFont="true" applyBorder="true" applyAlignment="true" applyProtection="false">
      <alignment horizontal="general" vertical="center" textRotation="0" wrapText="false" indent="0" shrinkToFit="false"/>
      <protection locked="true" hidden="false"/>
    </xf>
    <xf numFmtId="164" fontId="27" fillId="0" borderId="31" xfId="0" applyFont="true" applyBorder="true" applyAlignment="true" applyProtection="false">
      <alignment horizontal="center" vertical="center" textRotation="0" wrapText="false" indent="0" shrinkToFit="false"/>
      <protection locked="true" hidden="false"/>
    </xf>
    <xf numFmtId="175" fontId="27" fillId="0" borderId="31" xfId="0" applyFont="true" applyBorder="true" applyAlignment="true" applyProtection="false">
      <alignment horizontal="center" vertical="center" textRotation="0" wrapText="false" indent="0" shrinkToFit="false"/>
      <protection locked="true" hidden="false"/>
    </xf>
    <xf numFmtId="169" fontId="27" fillId="0" borderId="31" xfId="0" applyFont="true" applyBorder="true" applyAlignment="true" applyProtection="false">
      <alignment horizontal="general" vertical="center" textRotation="0" wrapText="false" indent="0" shrinkToFit="false"/>
      <protection locked="true" hidden="false"/>
    </xf>
    <xf numFmtId="164" fontId="27" fillId="0" borderId="0" xfId="0" applyFont="true" applyBorder="false" applyAlignment="true" applyProtection="false">
      <alignment horizontal="general" vertical="center" textRotation="0" wrapText="false" indent="0" shrinkToFit="false"/>
      <protection locked="true" hidden="false"/>
    </xf>
    <xf numFmtId="166" fontId="17" fillId="0" borderId="0" xfId="0" applyFont="true" applyBorder="false" applyAlignment="false" applyProtection="false">
      <alignment horizontal="general" vertical="bottom" textRotation="0" wrapText="false" indent="0" shrinkToFit="false"/>
      <protection locked="true" hidden="false"/>
    </xf>
    <xf numFmtId="166" fontId="30"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left" vertical="bottom" textRotation="0" wrapText="false" indent="0" shrinkToFit="false"/>
      <protection locked="true" hidden="false"/>
    </xf>
    <xf numFmtId="169" fontId="4" fillId="0" borderId="0" xfId="0" applyFont="true" applyBorder="false" applyAlignment="false" applyProtection="false">
      <alignment horizontal="general" vertical="bottom" textRotation="0" wrapText="false" indent="0" shrinkToFit="false"/>
      <protection locked="true" hidden="false"/>
    </xf>
    <xf numFmtId="164" fontId="18" fillId="0" borderId="0" xfId="0" applyFont="true" applyBorder="false" applyAlignment="true" applyProtection="false">
      <alignment horizontal="center" vertical="bottom" textRotation="0" wrapText="false" indent="0" shrinkToFit="false"/>
      <protection locked="true" hidden="false"/>
    </xf>
    <xf numFmtId="164" fontId="10" fillId="0" borderId="0" xfId="0" applyFont="true" applyBorder="false" applyAlignment="true" applyProtection="false">
      <alignment horizontal="left"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9" fontId="4" fillId="0" borderId="0" xfId="0" applyFont="true" applyBorder="false" applyAlignment="true" applyProtection="false">
      <alignment horizontal="left" vertical="bottom" textRotation="0" wrapText="false" indent="0" shrinkToFit="false"/>
      <protection locked="true" hidden="false"/>
    </xf>
    <xf numFmtId="169" fontId="4" fillId="0" borderId="0" xfId="0" applyFont="true" applyBorder="false" applyAlignment="false" applyProtection="true">
      <alignment horizontal="general" vertical="bottom" textRotation="0" wrapText="false" indent="0" shrinkToFit="false"/>
      <protection locked="false" hidden="false"/>
    </xf>
    <xf numFmtId="169" fontId="10" fillId="0" borderId="0" xfId="0" applyFont="true" applyBorder="false" applyAlignment="false" applyProtection="false">
      <alignment horizontal="general" vertical="bottom" textRotation="0" wrapText="false" indent="0" shrinkToFit="false"/>
      <protection locked="true" hidden="false"/>
    </xf>
    <xf numFmtId="169" fontId="32" fillId="0" borderId="0" xfId="0" applyFont="true" applyBorder="true" applyAlignment="false" applyProtection="false">
      <alignment horizontal="general" vertical="bottom" textRotation="0" wrapText="false" indent="0" shrinkToFit="false"/>
      <protection locked="true" hidden="false"/>
    </xf>
    <xf numFmtId="164" fontId="33"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9" fontId="10" fillId="0" borderId="0"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right" vertical="bottom" textRotation="0" wrapText="false" indent="0" shrinkToFit="false"/>
      <protection locked="true" hidden="false"/>
    </xf>
    <xf numFmtId="169" fontId="4" fillId="0" borderId="0" xfId="0" applyFont="true" applyBorder="false" applyAlignment="false" applyProtection="true">
      <alignment horizontal="general" vertical="bottom" textRotation="0" wrapText="false" indent="0" shrinkToFit="false"/>
      <protection locked="true" hidden="false"/>
    </xf>
    <xf numFmtId="169" fontId="4" fillId="0" borderId="0" xfId="0" applyFont="true" applyBorder="false" applyAlignment="true" applyProtection="false">
      <alignment horizontal="right" vertical="bottom" textRotation="0" wrapText="false" indent="0" shrinkToFit="false"/>
      <protection locked="true" hidden="false"/>
    </xf>
    <xf numFmtId="169" fontId="4" fillId="0" borderId="0" xfId="0" applyFont="true" applyBorder="false" applyAlignment="true" applyProtection="true">
      <alignment horizontal="right" vertical="bottom" textRotation="0" wrapText="false" indent="0" shrinkToFit="false"/>
      <protection locked="false" hidden="false"/>
    </xf>
    <xf numFmtId="164" fontId="4" fillId="8" borderId="0" xfId="0" applyFont="true" applyBorder="false" applyAlignment="true" applyProtection="false">
      <alignment horizontal="left" vertical="bottom" textRotation="0" wrapText="false" indent="0" shrinkToFit="false"/>
      <protection locked="true" hidden="false"/>
    </xf>
    <xf numFmtId="164" fontId="4" fillId="8" borderId="0" xfId="0" applyFont="true" applyBorder="false" applyAlignment="false" applyProtection="false">
      <alignment horizontal="general" vertical="bottom" textRotation="0" wrapText="false" indent="0" shrinkToFit="false"/>
      <protection locked="true" hidden="false"/>
    </xf>
    <xf numFmtId="164" fontId="4" fillId="8" borderId="0" xfId="0" applyFont="true" applyBorder="false" applyAlignment="true" applyProtection="false">
      <alignment horizontal="center" vertical="bottom" textRotation="0" wrapText="false" indent="0" shrinkToFit="false"/>
      <protection locked="true" hidden="false"/>
    </xf>
    <xf numFmtId="169" fontId="4" fillId="8" borderId="0" xfId="0" applyFont="true" applyBorder="false" applyAlignment="true" applyProtection="false">
      <alignment horizontal="right" vertical="bottom" textRotation="0" wrapText="false" indent="0" shrinkToFit="false"/>
      <protection locked="true" hidden="false"/>
    </xf>
    <xf numFmtId="169" fontId="4" fillId="8" borderId="0" xfId="0" applyFont="true" applyBorder="false" applyAlignment="false" applyProtection="false">
      <alignment horizontal="general" vertical="bottom" textRotation="0" wrapText="false" indent="0" shrinkToFit="false"/>
      <protection locked="true" hidden="false"/>
    </xf>
    <xf numFmtId="164" fontId="33" fillId="8" borderId="0" xfId="0" applyFont="true" applyBorder="false" applyAlignment="false" applyProtection="false">
      <alignment horizontal="general" vertical="bottom" textRotation="0" wrapText="false" indent="0" shrinkToFit="false"/>
      <protection locked="true" hidden="false"/>
    </xf>
    <xf numFmtId="169" fontId="4" fillId="8" borderId="0" xfId="0" applyFont="true" applyBorder="false" applyAlignment="true" applyProtection="true">
      <alignment horizontal="right" vertical="bottom" textRotation="0" wrapText="false" indent="0" shrinkToFit="false"/>
      <protection locked="false" hidden="false"/>
    </xf>
    <xf numFmtId="164" fontId="35" fillId="0" borderId="0" xfId="0" applyFont="true" applyBorder="false" applyAlignment="false" applyProtection="false">
      <alignment horizontal="general" vertical="bottom" textRotation="0" wrapText="false" indent="0" shrinkToFit="false"/>
      <protection locked="true" hidden="false"/>
    </xf>
    <xf numFmtId="164" fontId="34"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9" fontId="10" fillId="0" borderId="0" xfId="0" applyFont="true" applyBorder="true" applyAlignment="true" applyProtection="false">
      <alignment horizontal="center" vertical="bottom" textRotation="0" wrapText="false" indent="0" shrinkToFit="false"/>
      <protection locked="true" hidden="false"/>
    </xf>
    <xf numFmtId="166" fontId="16" fillId="0" borderId="0" xfId="0" applyFont="true" applyBorder="false" applyAlignment="tru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4" fillId="0" borderId="23" xfId="0" applyFont="true" applyBorder="true" applyAlignment="true" applyProtection="false">
      <alignment horizontal="left" vertical="bottom" textRotation="0" wrapText="false" indent="0" shrinkToFit="false"/>
      <protection locked="true" hidden="false"/>
    </xf>
    <xf numFmtId="164" fontId="10" fillId="0" borderId="23" xfId="0" applyFont="true" applyBorder="true" applyAlignment="false" applyProtection="false">
      <alignment horizontal="general" vertical="bottom" textRotation="0" wrapText="false" indent="0" shrinkToFit="false"/>
      <protection locked="true" hidden="false"/>
    </xf>
    <xf numFmtId="164" fontId="4" fillId="0" borderId="23" xfId="0" applyFont="true" applyBorder="true" applyAlignment="true" applyProtection="false">
      <alignment horizontal="center" vertical="bottom" textRotation="0" wrapText="false" indent="0" shrinkToFit="false"/>
      <protection locked="true" hidden="false"/>
    </xf>
    <xf numFmtId="169" fontId="4" fillId="0" borderId="23" xfId="0" applyFont="true" applyBorder="true" applyAlignment="false" applyProtection="false">
      <alignment horizontal="general" vertical="bottom" textRotation="0" wrapText="false" indent="0" shrinkToFit="false"/>
      <protection locked="true" hidden="false"/>
    </xf>
    <xf numFmtId="164" fontId="10" fillId="0" borderId="23" xfId="0" applyFont="true" applyBorder="true" applyAlignment="true" applyProtection="false">
      <alignment horizontal="center" vertical="bottom" textRotation="0" wrapText="false" indent="0" shrinkToFit="false"/>
      <protection locked="true" hidden="false"/>
    </xf>
    <xf numFmtId="169" fontId="10" fillId="0" borderId="23" xfId="0" applyFont="true" applyBorder="true" applyAlignment="false" applyProtection="false">
      <alignment horizontal="general" vertical="bottom" textRotation="0" wrapText="false" indent="0" shrinkToFit="false"/>
      <protection locked="true" hidden="false"/>
    </xf>
    <xf numFmtId="164" fontId="4" fillId="0" borderId="30" xfId="0" applyFont="true" applyBorder="true" applyAlignment="false" applyProtection="false">
      <alignment horizontal="general" vertical="bottom" textRotation="0" wrapText="false" indent="0" shrinkToFit="false"/>
      <protection locked="true" hidden="false"/>
    </xf>
    <xf numFmtId="169" fontId="4" fillId="0" borderId="30" xfId="0" applyFont="true" applyBorder="true" applyAlignment="false" applyProtection="true">
      <alignment horizontal="general" vertical="bottom" textRotation="0" wrapText="false" indent="0" shrinkToFit="false"/>
      <protection locked="false" hidden="false"/>
    </xf>
    <xf numFmtId="169" fontId="4" fillId="0" borderId="30" xfId="0" applyFont="true" applyBorder="true" applyAlignment="false" applyProtection="false">
      <alignment horizontal="general" vertical="bottom" textRotation="0" wrapText="false" indent="0" shrinkToFit="false"/>
      <protection locked="true" hidden="false"/>
    </xf>
    <xf numFmtId="169" fontId="10" fillId="0" borderId="28" xfId="0" applyFont="true" applyBorder="true" applyAlignment="false" applyProtection="false">
      <alignment horizontal="general" vertical="bottom" textRotation="0" wrapText="false" indent="0" shrinkToFit="false"/>
      <protection locked="true" hidden="false"/>
    </xf>
    <xf numFmtId="169" fontId="10" fillId="0" borderId="13"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justify" vertical="bottom" textRotation="0" wrapText="false" indent="0" shrinkToFit="false"/>
      <protection locked="true" hidden="false"/>
    </xf>
    <xf numFmtId="164" fontId="4" fillId="0" borderId="7" xfId="0" applyFont="true" applyBorder="true" applyAlignment="false" applyProtection="false">
      <alignment horizontal="general" vertical="bottom" textRotation="0" wrapText="false" indent="0" shrinkToFit="false"/>
      <protection locked="true" hidden="false"/>
    </xf>
    <xf numFmtId="164" fontId="4" fillId="0" borderId="7" xfId="0" applyFont="true" applyBorder="true" applyAlignment="true" applyProtection="false">
      <alignment horizontal="justify" vertical="bottom" textRotation="0" wrapText="false" indent="0" shrinkToFit="false"/>
      <protection locked="true" hidden="false"/>
    </xf>
    <xf numFmtId="177" fontId="4" fillId="0" borderId="7" xfId="0" applyFont="true" applyBorder="true" applyAlignment="false" applyProtection="true">
      <alignment horizontal="general" vertical="bottom" textRotation="0" wrapText="false" indent="0" shrinkToFit="false"/>
      <protection locked="false" hidden="false"/>
    </xf>
    <xf numFmtId="166" fontId="16" fillId="0" borderId="23" xfId="0" applyFont="true" applyBorder="true" applyAlignment="true" applyProtection="false">
      <alignment horizontal="general" vertical="top" textRotation="0" wrapText="false" indent="0" shrinkToFit="false"/>
      <protection locked="true" hidden="false"/>
    </xf>
    <xf numFmtId="164" fontId="4" fillId="0" borderId="23" xfId="0" applyFont="true" applyBorder="true" applyAlignment="true" applyProtection="false">
      <alignment horizontal="justify" vertical="bottom" textRotation="0" wrapText="false" indent="0" shrinkToFit="false"/>
      <protection locked="true" hidden="false"/>
    </xf>
    <xf numFmtId="177" fontId="4" fillId="0" borderId="23" xfId="0" applyFont="true" applyBorder="true" applyAlignment="false" applyProtection="true">
      <alignment horizontal="general" vertical="bottom" textRotation="0" wrapText="false" indent="0" shrinkToFit="false"/>
      <protection locked="false" hidden="false"/>
    </xf>
    <xf numFmtId="164" fontId="4" fillId="0" borderId="23" xfId="0" applyFont="true" applyBorder="true" applyAlignment="true" applyProtection="false">
      <alignment horizontal="general" vertical="top" textRotation="0" wrapText="true" indent="0" shrinkToFit="false"/>
      <protection locked="true" hidden="false"/>
    </xf>
    <xf numFmtId="178" fontId="4" fillId="0" borderId="23" xfId="0" applyFont="true" applyBorder="true" applyAlignment="true" applyProtection="true">
      <alignment horizontal="general" vertical="top" textRotation="0" wrapText="true" indent="0" shrinkToFit="false"/>
      <protection locked="false" hidden="false"/>
    </xf>
    <xf numFmtId="177" fontId="4" fillId="0" borderId="23" xfId="0" applyFont="true" applyBorder="true" applyAlignment="false" applyProtection="false">
      <alignment horizontal="general" vertical="bottom" textRotation="0" wrapText="false" indent="0" shrinkToFit="false"/>
      <protection locked="true" hidden="false"/>
    </xf>
    <xf numFmtId="177" fontId="4" fillId="0" borderId="7" xfId="0" applyFont="true" applyBorder="true" applyAlignment="false" applyProtection="false">
      <alignment horizontal="general" vertical="bottom" textRotation="0" wrapText="false" indent="0" shrinkToFit="false"/>
      <protection locked="true" hidden="false"/>
    </xf>
    <xf numFmtId="164" fontId="18" fillId="0" borderId="0" xfId="0" applyFont="true" applyBorder="false" applyAlignment="true" applyProtection="false">
      <alignment horizontal="justify" vertical="bottom" textRotation="0" wrapText="false" indent="0" shrinkToFit="false"/>
      <protection locked="true" hidden="false"/>
    </xf>
    <xf numFmtId="164" fontId="18" fillId="0" borderId="0" xfId="0" applyFont="true" applyBorder="false" applyAlignment="false" applyProtection="false">
      <alignment horizontal="general" vertical="bottom" textRotation="0" wrapText="false" indent="0" shrinkToFit="false"/>
      <protection locked="true" hidden="false"/>
    </xf>
    <xf numFmtId="177" fontId="18" fillId="0" borderId="0" xfId="0" applyFont="true" applyBorder="false" applyAlignment="false" applyProtection="false">
      <alignment horizontal="general" vertical="bottom" textRotation="0" wrapText="false" indent="0" shrinkToFit="false"/>
      <protection locked="true" hidden="false"/>
    </xf>
    <xf numFmtId="164" fontId="18" fillId="0" borderId="32" xfId="0" applyFont="true" applyBorder="true" applyAlignment="true" applyProtection="false">
      <alignment horizontal="justify" vertical="bottom" textRotation="0" wrapText="false" indent="0" shrinkToFit="false"/>
      <protection locked="true" hidden="false"/>
    </xf>
    <xf numFmtId="164" fontId="18" fillId="0" borderId="32" xfId="0" applyFont="true" applyBorder="true" applyAlignment="false" applyProtection="false">
      <alignment horizontal="general" vertical="bottom" textRotation="0" wrapText="false" indent="0" shrinkToFit="false"/>
      <protection locked="true" hidden="false"/>
    </xf>
    <xf numFmtId="177" fontId="18" fillId="0" borderId="32" xfId="0" applyFont="true" applyBorder="true" applyAlignment="false" applyProtection="false">
      <alignment horizontal="general" vertical="bottom" textRotation="0" wrapText="false" indent="0" shrinkToFit="false"/>
      <protection locked="true" hidden="false"/>
    </xf>
    <xf numFmtId="164" fontId="7" fillId="0" borderId="0" xfId="0" applyFont="true" applyBorder="false" applyAlignment="true" applyProtection="false">
      <alignment horizontal="justify" vertical="bottom" textRotation="0" wrapText="false" indent="0" shrinkToFit="false"/>
      <protection locked="true" hidden="false"/>
    </xf>
    <xf numFmtId="177" fontId="7" fillId="0" borderId="0" xfId="0" applyFont="true" applyBorder="false" applyAlignment="false" applyProtection="false">
      <alignment horizontal="general" vertical="bottom" textRotation="0" wrapText="false" indent="0" shrinkToFit="false"/>
      <protection locked="true" hidden="false"/>
    </xf>
    <xf numFmtId="166" fontId="4" fillId="0" borderId="7" xfId="0" applyFont="true" applyBorder="true" applyAlignment="false" applyProtection="true">
      <alignment horizontal="general" vertical="bottom" textRotation="0" wrapText="false" indent="0" shrinkToFit="false"/>
      <protection locked="false" hidden="false"/>
    </xf>
    <xf numFmtId="166" fontId="4" fillId="0" borderId="23" xfId="0" applyFont="true" applyBorder="true" applyAlignment="false" applyProtection="true">
      <alignment horizontal="general" vertical="bottom" textRotation="0" wrapText="false" indent="0" shrinkToFit="false"/>
      <protection locked="false" hidden="false"/>
    </xf>
    <xf numFmtId="166" fontId="4" fillId="0" borderId="23" xfId="0" applyFont="true" applyBorder="true" applyAlignment="false" applyProtection="false">
      <alignment horizontal="general" vertical="bottom" textRotation="0" wrapText="false" indent="0" shrinkToFit="false"/>
      <protection locked="true" hidden="false"/>
    </xf>
    <xf numFmtId="166" fontId="4" fillId="0" borderId="7"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10" fillId="0" borderId="0" xfId="0" applyFont="true" applyBorder="false" applyAlignment="true" applyProtection="false">
      <alignment horizontal="general" vertical="bottom" textRotation="0" wrapText="true" indent="0" shrinkToFit="false"/>
      <protection locked="true" hidden="false"/>
    </xf>
    <xf numFmtId="164" fontId="10" fillId="0" borderId="0" xfId="0" applyFont="true" applyBorder="true" applyAlignment="true" applyProtection="false">
      <alignment horizontal="general" vertical="bottom" textRotation="0" wrapText="true" indent="0" shrinkToFit="false"/>
      <protection locked="true" hidden="false"/>
    </xf>
    <xf numFmtId="179" fontId="4" fillId="0" borderId="0" xfId="0" applyFont="true" applyBorder="false" applyAlignment="true" applyProtection="false">
      <alignment horizontal="left" vertical="bottom" textRotation="0" wrapText="false" indent="0" shrinkToFit="false"/>
      <protection locked="true" hidden="false"/>
    </xf>
    <xf numFmtId="164" fontId="4" fillId="0" borderId="7" xfId="0" applyFont="true" applyBorder="true" applyAlignment="true" applyProtection="false">
      <alignment horizontal="general" vertical="top" textRotation="0" wrapText="true" indent="0" shrinkToFit="false"/>
      <protection locked="true" hidden="false"/>
    </xf>
    <xf numFmtId="164" fontId="4" fillId="0" borderId="7" xfId="0" applyFont="true" applyBorder="true" applyAlignment="true" applyProtection="false">
      <alignment horizontal="general" vertical="bottom" textRotation="0" wrapText="true" indent="0" shrinkToFit="false"/>
      <protection locked="true" hidden="false"/>
    </xf>
    <xf numFmtId="169" fontId="4" fillId="0" borderId="7" xfId="0" applyFont="true" applyBorder="true" applyAlignment="true" applyProtection="false">
      <alignment horizontal="general" vertical="bottom" textRotation="0" wrapText="true" indent="0" shrinkToFit="false"/>
      <protection locked="true" hidden="false"/>
    </xf>
    <xf numFmtId="164" fontId="10" fillId="0" borderId="7" xfId="0" applyFont="true" applyBorder="true" applyAlignment="true" applyProtection="false">
      <alignment horizontal="general" vertical="top" textRotation="0" wrapText="true" indent="0" shrinkToFit="false"/>
      <protection locked="true" hidden="false"/>
    </xf>
    <xf numFmtId="164" fontId="10" fillId="0" borderId="7" xfId="0" applyFont="true" applyBorder="true" applyAlignment="true" applyProtection="false">
      <alignment horizontal="general" vertical="bottom" textRotation="0" wrapText="true" indent="0" shrinkToFit="false"/>
      <protection locked="true" hidden="false"/>
    </xf>
    <xf numFmtId="169" fontId="10" fillId="0" borderId="7" xfId="0" applyFont="true" applyBorder="true" applyAlignment="true" applyProtection="false">
      <alignment horizontal="general" vertical="bottom" textRotation="0" wrapText="true" indent="0" shrinkToFit="false"/>
      <protection locked="true" hidden="false"/>
    </xf>
    <xf numFmtId="166" fontId="4" fillId="0" borderId="7" xfId="0" applyFont="true" applyBorder="true" applyAlignment="true" applyProtection="true">
      <alignment horizontal="general" vertical="bottom" textRotation="0" wrapText="true" indent="0" shrinkToFit="false"/>
      <protection locked="false" hidden="false"/>
    </xf>
    <xf numFmtId="166" fontId="16" fillId="0" borderId="23" xfId="0" applyFont="true" applyBorder="true" applyAlignment="true" applyProtection="false">
      <alignment horizontal="general" vertical="bottom" textRotation="0" wrapText="false" indent="0" shrinkToFit="false"/>
      <protection locked="true" hidden="false"/>
    </xf>
    <xf numFmtId="166" fontId="4" fillId="0" borderId="7" xfId="0" applyFont="true" applyBorder="true" applyAlignment="true" applyProtection="false">
      <alignment horizontal="general" vertical="bottom" textRotation="0" wrapText="true" indent="0" shrinkToFit="false"/>
      <protection locked="true" hidden="false"/>
    </xf>
    <xf numFmtId="166" fontId="10" fillId="0" borderId="7" xfId="0" applyFont="true" applyBorder="true" applyAlignment="true" applyProtection="false">
      <alignment horizontal="general" vertical="bottom" textRotation="0" wrapText="true" indent="0" shrinkToFit="false"/>
      <protection locked="true" hidden="false"/>
    </xf>
    <xf numFmtId="164" fontId="4" fillId="6" borderId="7" xfId="0" applyFont="true" applyBorder="true" applyAlignment="true" applyProtection="false">
      <alignment horizontal="general" vertical="bottom" textRotation="0" wrapText="true" indent="0" shrinkToFit="false"/>
      <protection locked="true" hidden="false"/>
    </xf>
    <xf numFmtId="166" fontId="4" fillId="6" borderId="7" xfId="0" applyFont="true" applyBorder="true" applyAlignment="true" applyProtection="true">
      <alignment horizontal="general" vertical="bottom" textRotation="0" wrapText="true" indent="0" shrinkToFit="false"/>
      <protection locked="false" hidden="false"/>
    </xf>
    <xf numFmtId="169" fontId="4" fillId="6" borderId="7" xfId="0" applyFont="true" applyBorder="true" applyAlignment="true" applyProtection="false">
      <alignment horizontal="general" vertical="bottom" textRotation="0" wrapText="true" indent="0" shrinkToFit="false"/>
      <protection locked="true" hidden="false"/>
    </xf>
    <xf numFmtId="166" fontId="10" fillId="0" borderId="0" xfId="0" applyFont="true" applyBorder="false" applyAlignment="false" applyProtection="false">
      <alignment horizontal="general" vertical="bottom" textRotation="0" wrapText="false" indent="0" shrinkToFit="false"/>
      <protection locked="true" hidden="false"/>
    </xf>
    <xf numFmtId="166" fontId="4" fillId="0" borderId="0" xfId="0" applyFont="true" applyBorder="false" applyAlignment="false" applyProtection="false">
      <alignment horizontal="general" vertical="bottom" textRotation="0" wrapText="false" indent="0" shrinkToFit="false"/>
      <protection locked="true" hidden="false"/>
    </xf>
    <xf numFmtId="164" fontId="4" fillId="0" borderId="7" xfId="0" applyFont="true" applyBorder="true" applyAlignment="true" applyProtection="false">
      <alignment horizontal="general" vertical="top" textRotation="0" wrapText="false" indent="0" shrinkToFit="false"/>
      <protection locked="true" hidden="false"/>
    </xf>
    <xf numFmtId="164" fontId="10" fillId="0" borderId="7" xfId="0" applyFont="true" applyBorder="true" applyAlignment="false" applyProtection="false">
      <alignment horizontal="general" vertical="bottom" textRotation="0" wrapText="false" indent="0" shrinkToFit="false"/>
      <protection locked="true" hidden="false"/>
    </xf>
    <xf numFmtId="169" fontId="4" fillId="0" borderId="7" xfId="0" applyFont="true" applyBorder="true" applyAlignment="false" applyProtection="false">
      <alignment horizontal="general" vertical="bottom" textRotation="0" wrapText="false" indent="0" shrinkToFit="false"/>
      <protection locked="true" hidden="false"/>
    </xf>
    <xf numFmtId="164" fontId="37" fillId="0" borderId="17" xfId="0" applyFont="true" applyBorder="true" applyAlignment="true" applyProtection="false">
      <alignment horizontal="left" vertical="bottom" textRotation="0" wrapText="true" indent="0" shrinkToFit="false"/>
      <protection locked="true" hidden="false"/>
    </xf>
    <xf numFmtId="166" fontId="38" fillId="0" borderId="19" xfId="0" applyFont="true" applyBorder="true" applyAlignment="false" applyProtection="false">
      <alignment horizontal="general" vertical="bottom" textRotation="0" wrapText="false" indent="0" shrinkToFit="false"/>
      <protection locked="true" hidden="false"/>
    </xf>
    <xf numFmtId="164" fontId="37" fillId="0" borderId="6" xfId="0" applyFont="true" applyBorder="true" applyAlignment="true" applyProtection="false">
      <alignment horizontal="left" vertical="bottom" textRotation="0" wrapText="true" indent="0" shrinkToFit="false"/>
      <protection locked="true" hidden="false"/>
    </xf>
    <xf numFmtId="166" fontId="38" fillId="0" borderId="8" xfId="0" applyFont="true" applyBorder="true" applyAlignment="false" applyProtection="false">
      <alignment horizontal="general" vertical="bottom" textRotation="0" wrapText="false" indent="0" shrinkToFit="false"/>
      <protection locked="true" hidden="false"/>
    </xf>
    <xf numFmtId="164" fontId="37" fillId="0" borderId="9" xfId="0" applyFont="true" applyBorder="true" applyAlignment="true" applyProtection="false">
      <alignment horizontal="left" vertical="bottom" textRotation="0" wrapText="true" indent="0" shrinkToFit="false"/>
      <protection locked="true" hidden="false"/>
    </xf>
    <xf numFmtId="166" fontId="38" fillId="0" borderId="11" xfId="0" applyFont="true" applyBorder="true" applyAlignment="false" applyProtection="false">
      <alignment horizontal="general" vertical="bottom" textRotation="0" wrapText="false" indent="0" shrinkToFit="false"/>
      <protection locked="true" hidden="false"/>
    </xf>
    <xf numFmtId="168" fontId="10" fillId="0" borderId="0" xfId="0" applyFont="true" applyBorder="false" applyAlignment="true" applyProtection="false">
      <alignment horizontal="left" vertical="top" textRotation="0" wrapText="true" indent="0" shrinkToFit="false"/>
      <protection locked="true" hidden="false"/>
    </xf>
    <xf numFmtId="168" fontId="6" fillId="0" borderId="0" xfId="0" applyFont="true" applyBorder="true" applyAlignment="true" applyProtection="false">
      <alignment horizontal="general" vertical="center" textRotation="0" wrapText="true" indent="0" shrinkToFit="false"/>
      <protection locked="true" hidden="false"/>
    </xf>
    <xf numFmtId="169" fontId="7" fillId="0" borderId="0" xfId="0" applyFont="true" applyBorder="false" applyAlignment="true" applyProtection="false">
      <alignment horizontal="right" vertical="top" textRotation="0" wrapText="true" indent="0" shrinkToFit="false"/>
      <protection locked="true" hidden="false"/>
    </xf>
    <xf numFmtId="166" fontId="7" fillId="0" borderId="0" xfId="0" applyFont="true" applyBorder="false" applyAlignment="true" applyProtection="false">
      <alignment horizontal="right" vertical="top" textRotation="0" wrapText="true" indent="0" shrinkToFit="false"/>
      <protection locked="true" hidden="false"/>
    </xf>
    <xf numFmtId="168" fontId="18" fillId="9" borderId="10" xfId="0" applyFont="true" applyBorder="true" applyAlignment="true" applyProtection="false">
      <alignment horizontal="center" vertical="center" textRotation="0" wrapText="true" indent="0" shrinkToFit="false"/>
      <protection locked="true" hidden="false"/>
    </xf>
    <xf numFmtId="169" fontId="18" fillId="0" borderId="0" xfId="0" applyFont="true" applyBorder="false" applyAlignment="true" applyProtection="false">
      <alignment horizontal="right" vertical="top" textRotation="0" wrapText="true" indent="0" shrinkToFit="false"/>
      <protection locked="true" hidden="false"/>
    </xf>
    <xf numFmtId="166" fontId="18" fillId="0" borderId="0" xfId="0" applyFont="true" applyBorder="false" applyAlignment="true" applyProtection="false">
      <alignment horizontal="right" vertical="top" textRotation="0" wrapText="true" indent="0" shrinkToFit="false"/>
      <protection locked="true" hidden="false"/>
    </xf>
    <xf numFmtId="168" fontId="10" fillId="9" borderId="27" xfId="0" applyFont="true" applyBorder="true" applyAlignment="true" applyProtection="false">
      <alignment horizontal="left" vertical="top" textRotation="0" wrapText="false" indent="0" shrinkToFit="false"/>
      <protection locked="true" hidden="false"/>
    </xf>
    <xf numFmtId="166" fontId="10" fillId="9" borderId="28" xfId="0" applyFont="true" applyBorder="true" applyAlignment="true" applyProtection="false">
      <alignment horizontal="left" vertical="top" textRotation="0" wrapText="false" indent="0" shrinkToFit="false"/>
      <protection locked="true" hidden="false"/>
    </xf>
    <xf numFmtId="166" fontId="10" fillId="9" borderId="28" xfId="0" applyFont="true" applyBorder="true" applyAlignment="true" applyProtection="false">
      <alignment horizontal="right" vertical="top" textRotation="0" wrapText="false" indent="0" shrinkToFit="false"/>
      <protection locked="true" hidden="false"/>
    </xf>
    <xf numFmtId="166" fontId="10" fillId="9" borderId="29" xfId="0" applyFont="true" applyBorder="true" applyAlignment="true" applyProtection="false">
      <alignment horizontal="left" vertical="top" textRotation="0" wrapText="false" indent="0" shrinkToFit="false"/>
      <protection locked="true" hidden="false"/>
    </xf>
    <xf numFmtId="168" fontId="10" fillId="7" borderId="0" xfId="0" applyFont="true" applyBorder="false" applyAlignment="true" applyProtection="false">
      <alignment horizontal="left" vertical="top" textRotation="0" wrapText="false" indent="0" shrinkToFit="false"/>
      <protection locked="true" hidden="false"/>
    </xf>
    <xf numFmtId="168" fontId="4" fillId="0" borderId="23" xfId="0" applyFont="true" applyBorder="true" applyAlignment="true" applyProtection="false">
      <alignment horizontal="center" vertical="top" textRotation="0" wrapText="false" indent="0" shrinkToFit="false"/>
      <protection locked="true" hidden="false"/>
    </xf>
    <xf numFmtId="164" fontId="4" fillId="0" borderId="23" xfId="0" applyFont="true" applyBorder="true" applyAlignment="true" applyProtection="false">
      <alignment horizontal="left" vertical="top" textRotation="0" wrapText="true" indent="0" shrinkToFit="false"/>
      <protection locked="true" hidden="false"/>
    </xf>
    <xf numFmtId="164" fontId="4" fillId="0" borderId="23" xfId="0" applyFont="true" applyBorder="true" applyAlignment="true" applyProtection="false">
      <alignment horizontal="center" vertical="top" textRotation="0" wrapText="true" indent="0" shrinkToFit="false"/>
      <protection locked="true" hidden="false"/>
    </xf>
    <xf numFmtId="169" fontId="4" fillId="0" borderId="23" xfId="0" applyFont="true" applyBorder="true" applyAlignment="true" applyProtection="false">
      <alignment horizontal="right" vertical="top" textRotation="0" wrapText="true" indent="0" shrinkToFit="false"/>
      <protection locked="true" hidden="false"/>
    </xf>
    <xf numFmtId="166" fontId="4" fillId="0" borderId="23" xfId="0" applyFont="true" applyBorder="true" applyAlignment="true" applyProtection="true">
      <alignment horizontal="right" vertical="top" textRotation="0" wrapText="false" indent="0" shrinkToFit="false"/>
      <protection locked="false" hidden="false"/>
    </xf>
    <xf numFmtId="168" fontId="4" fillId="0" borderId="0" xfId="0" applyFont="true" applyBorder="false" applyAlignment="true" applyProtection="false">
      <alignment horizontal="left" vertical="top" textRotation="0" wrapText="true" indent="0" shrinkToFit="false"/>
      <protection locked="true" hidden="false"/>
    </xf>
    <xf numFmtId="168" fontId="4" fillId="0" borderId="0" xfId="0" applyFont="true" applyBorder="false" applyAlignment="true" applyProtection="false">
      <alignment horizontal="center" vertical="center" textRotation="0" wrapText="false" indent="0" shrinkToFit="false"/>
      <protection locked="true" hidden="false"/>
    </xf>
    <xf numFmtId="168" fontId="4" fillId="0" borderId="0" xfId="0" applyFont="true" applyBorder="false" applyAlignment="true" applyProtection="false">
      <alignment horizontal="center" vertical="center" textRotation="0" wrapText="true" indent="0" shrinkToFit="false"/>
      <protection locked="true" hidden="false"/>
    </xf>
    <xf numFmtId="168" fontId="4" fillId="0" borderId="0" xfId="0" applyFont="true" applyBorder="false" applyAlignment="true" applyProtection="false">
      <alignment horizontal="justify" vertical="top" textRotation="0" wrapText="false" indent="0" shrinkToFit="false"/>
      <protection locked="true" hidden="false"/>
    </xf>
    <xf numFmtId="166" fontId="4" fillId="0" borderId="0" xfId="0" applyFont="true" applyBorder="false" applyAlignment="true" applyProtection="true">
      <alignment horizontal="right" vertical="top" textRotation="0" wrapText="true" indent="0" shrinkToFit="false"/>
      <protection locked="false" hidden="false"/>
    </xf>
    <xf numFmtId="164" fontId="4" fillId="0" borderId="0" xfId="0" applyFont="true" applyBorder="false" applyAlignment="true" applyProtection="false">
      <alignment horizontal="center" vertical="center" textRotation="0" wrapText="true" indent="0" shrinkToFit="false"/>
      <protection locked="true" hidden="false"/>
    </xf>
    <xf numFmtId="164" fontId="20" fillId="0" borderId="0" xfId="0" applyFont="true" applyBorder="false" applyAlignment="true" applyProtection="false">
      <alignment horizontal="center" vertical="top" textRotation="0" wrapText="false" indent="0" shrinkToFit="false"/>
      <protection locked="true" hidden="false"/>
    </xf>
    <xf numFmtId="168" fontId="20" fillId="0" borderId="0" xfId="0" applyFont="true" applyBorder="false" applyAlignment="true" applyProtection="false">
      <alignment horizontal="center" vertical="top" textRotation="0" wrapText="false" indent="0" shrinkToFit="false"/>
      <protection locked="true" hidden="false"/>
    </xf>
    <xf numFmtId="169" fontId="20" fillId="0" borderId="0" xfId="0" applyFont="true" applyBorder="false" applyAlignment="true" applyProtection="false">
      <alignment horizontal="right" vertical="top" textRotation="0" wrapText="true" indent="0" shrinkToFit="false"/>
      <protection locked="true" hidden="false"/>
    </xf>
    <xf numFmtId="166" fontId="20" fillId="0" borderId="0" xfId="0" applyFont="true" applyBorder="false" applyAlignment="true" applyProtection="false">
      <alignment horizontal="right" vertical="top" textRotation="0" wrapText="false" indent="0" shrinkToFit="false"/>
      <protection locked="true" hidden="false"/>
    </xf>
    <xf numFmtId="166" fontId="20" fillId="0" borderId="0" xfId="0" applyFont="true" applyBorder="false" applyAlignment="true" applyProtection="false">
      <alignment horizontal="right" vertical="top" textRotation="0" wrapText="true" indent="0" shrinkToFit="false"/>
      <protection locked="true" hidden="false"/>
    </xf>
    <xf numFmtId="166" fontId="10" fillId="0" borderId="0" xfId="0" applyFont="true" applyBorder="false" applyAlignment="true" applyProtection="false">
      <alignment horizontal="right" vertical="top" textRotation="0" wrapText="true" indent="0" shrinkToFit="false"/>
      <protection locked="true" hidden="false"/>
    </xf>
    <xf numFmtId="164" fontId="10" fillId="0" borderId="27" xfId="0" applyFont="true" applyBorder="true" applyAlignment="true" applyProtection="false">
      <alignment horizontal="left" vertical="center" textRotation="0" wrapText="true" indent="0" shrinkToFit="false"/>
      <protection locked="true" hidden="false"/>
    </xf>
    <xf numFmtId="164" fontId="10" fillId="9" borderId="7" xfId="0" applyFont="true" applyBorder="true" applyAlignment="true" applyProtection="false">
      <alignment horizontal="left" vertical="center" textRotation="0" wrapText="true" indent="0" shrinkToFit="false"/>
      <protection locked="true" hidden="false"/>
    </xf>
    <xf numFmtId="166" fontId="10" fillId="9" borderId="7" xfId="0" applyFont="true" applyBorder="true" applyAlignment="true" applyProtection="false">
      <alignment horizontal="right" vertical="center" textRotation="0" wrapText="tru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colors>
    <indexedColors>
      <rgbColor rgb="FF000000"/>
      <rgbColor rgb="FFFFFFFF"/>
      <rgbColor rgb="FFFF0000"/>
      <rgbColor rgb="FF00FF00"/>
      <rgbColor rgb="FF0000FF"/>
      <rgbColor rgb="FFE1FF41"/>
      <rgbColor rgb="FFFF00FF"/>
      <rgbColor rgb="FF00FFFF"/>
      <rgbColor rgb="FF800000"/>
      <rgbColor rgb="FF008000"/>
      <rgbColor rgb="FF00000A"/>
      <rgbColor rgb="FF808000"/>
      <rgbColor rgb="FF800080"/>
      <rgbColor rgb="FF008080"/>
      <rgbColor rgb="FFC0C0C0"/>
      <rgbColor rgb="FF808080"/>
      <rgbColor rgb="FF9999FF"/>
      <rgbColor rgb="FF993366"/>
      <rgbColor rgb="FFFFF9AE"/>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BFBFBF"/>
      <rgbColor rgb="FFFF99CC"/>
      <rgbColor rgb="FFCC99FF"/>
      <rgbColor rgb="FFC8C8C8"/>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AMJ53"/>
  <sheetViews>
    <sheetView showFormulas="false" showGridLines="true" showRowColHeaders="true" showZeros="true" rightToLeft="false" tabSelected="true" showOutlineSymbols="true" defaultGridColor="true" view="pageBreakPreview" topLeftCell="A7" colorId="64" zoomScale="75" zoomScaleNormal="75" zoomScalePageLayoutView="75" workbookViewId="0">
      <selection pane="topLeft" activeCell="A4" activeCellId="0" sqref="A4"/>
    </sheetView>
  </sheetViews>
  <sheetFormatPr defaultRowHeight="12.8" zeroHeight="false" outlineLevelRow="0" outlineLevelCol="0"/>
  <cols>
    <col collapsed="false" customWidth="true" hidden="false" outlineLevel="0" max="1" min="1" style="1" width="6.28"/>
    <col collapsed="false" customWidth="true" hidden="false" outlineLevel="0" max="2" min="2" style="2" width="66.87"/>
    <col collapsed="false" customWidth="true" hidden="false" outlineLevel="0" max="3" min="3" style="3" width="22.57"/>
    <col collapsed="false" customWidth="true" hidden="false" outlineLevel="0" max="4" min="4" style="2" width="23.88"/>
    <col collapsed="false" customWidth="true" hidden="false" outlineLevel="0" max="5" min="5" style="2" width="15.88"/>
    <col collapsed="false" customWidth="true" hidden="false" outlineLevel="0" max="1025" min="6" style="2" width="9.13"/>
  </cols>
  <sheetData>
    <row r="1" customFormat="false" ht="0.75" hidden="false" customHeight="true" outlineLevel="0" collapsed="false"/>
    <row r="2" s="6" customFormat="true" ht="22.05" hidden="false" customHeight="false" outlineLevel="0" collapsed="false">
      <c r="A2" s="4" t="s">
        <v>0</v>
      </c>
      <c r="B2" s="4"/>
      <c r="C2" s="4"/>
      <c r="D2" s="4"/>
      <c r="E2" s="5"/>
      <c r="AMJ2" s="2"/>
    </row>
    <row r="3" s="6" customFormat="true" ht="20.1" hidden="false" customHeight="true" outlineLevel="0" collapsed="false">
      <c r="A3" s="7" t="s">
        <v>1</v>
      </c>
      <c r="B3" s="7"/>
      <c r="C3" s="7"/>
      <c r="D3" s="7"/>
      <c r="E3" s="8"/>
      <c r="F3" s="8"/>
      <c r="G3" s="8"/>
      <c r="AMJ3" s="2"/>
    </row>
    <row r="4" s="6" customFormat="true" ht="20.1" hidden="false" customHeight="true" outlineLevel="0" collapsed="false">
      <c r="A4" s="7"/>
      <c r="B4" s="7"/>
      <c r="C4" s="7"/>
      <c r="D4" s="7"/>
      <c r="E4" s="8"/>
      <c r="F4" s="8"/>
      <c r="G4" s="8"/>
      <c r="AMJ4" s="2"/>
    </row>
    <row r="5" s="6" customFormat="true" ht="20.1" hidden="false" customHeight="true" outlineLevel="0" collapsed="false">
      <c r="A5" s="7"/>
      <c r="B5" s="7"/>
      <c r="C5" s="7"/>
      <c r="D5" s="7"/>
      <c r="E5" s="9"/>
      <c r="F5" s="9"/>
      <c r="G5" s="9"/>
      <c r="AMJ5" s="2"/>
    </row>
    <row r="6" s="6" customFormat="true" ht="20.1" hidden="false" customHeight="true" outlineLevel="0" collapsed="false">
      <c r="A6" s="7"/>
      <c r="B6" s="7"/>
      <c r="C6" s="7"/>
      <c r="D6" s="7"/>
      <c r="E6" s="5"/>
      <c r="AMJ6" s="2"/>
    </row>
    <row r="7" s="13" customFormat="true" ht="24.95" hidden="false" customHeight="true" outlineLevel="0" collapsed="false">
      <c r="A7" s="10"/>
      <c r="B7" s="11" t="s">
        <v>2</v>
      </c>
      <c r="C7" s="12" t="s">
        <v>3</v>
      </c>
      <c r="D7" s="12" t="s">
        <v>4</v>
      </c>
      <c r="AMJ7" s="2"/>
    </row>
    <row r="9" s="13" customFormat="true" ht="20.1" hidden="false" customHeight="true" outlineLevel="0" collapsed="false">
      <c r="A9" s="14" t="s">
        <v>5</v>
      </c>
      <c r="B9" s="15" t="s">
        <v>6</v>
      </c>
      <c r="C9" s="15"/>
      <c r="D9" s="15"/>
      <c r="AMJ9" s="2"/>
    </row>
    <row r="10" s="13" customFormat="true" ht="30" hidden="false" customHeight="true" outlineLevel="0" collapsed="false">
      <c r="A10" s="16" t="n">
        <v>1</v>
      </c>
      <c r="B10" s="17" t="s">
        <v>7</v>
      </c>
      <c r="C10" s="18" t="s">
        <v>8</v>
      </c>
      <c r="D10" s="19" t="n">
        <f aca="false">1_CESTA!E107</f>
        <v>5300</v>
      </c>
      <c r="AMJ10" s="2"/>
    </row>
    <row r="11" s="13" customFormat="true" ht="30" hidden="false" customHeight="true" outlineLevel="0" collapsed="false">
      <c r="A11" s="20" t="n">
        <v>2</v>
      </c>
      <c r="B11" s="21" t="s">
        <v>9</v>
      </c>
      <c r="C11" s="22" t="s">
        <v>8</v>
      </c>
      <c r="D11" s="23" t="n">
        <f aca="false">2_PLOČNIK!E121</f>
        <v>0</v>
      </c>
      <c r="AMJ11" s="2"/>
    </row>
    <row r="12" s="13" customFormat="true" ht="30" hidden="false" customHeight="true" outlineLevel="0" collapsed="false">
      <c r="A12" s="20" t="n">
        <v>3</v>
      </c>
      <c r="B12" s="21" t="s">
        <v>10</v>
      </c>
      <c r="C12" s="22" t="s">
        <v>8</v>
      </c>
      <c r="D12" s="23" t="n">
        <f aca="false">3_AP!E77</f>
        <v>0</v>
      </c>
      <c r="AMJ12" s="2"/>
    </row>
    <row r="13" s="13" customFormat="true" ht="30" hidden="false" customHeight="true" outlineLevel="0" collapsed="false">
      <c r="A13" s="24" t="n">
        <v>4</v>
      </c>
      <c r="B13" s="25" t="s">
        <v>11</v>
      </c>
      <c r="C13" s="26" t="s">
        <v>8</v>
      </c>
      <c r="D13" s="27" t="n">
        <f aca="false">4_METEORNA!E273</f>
        <v>2650</v>
      </c>
      <c r="AMJ13" s="2"/>
    </row>
    <row r="14" s="13" customFormat="true" ht="24.95" hidden="false" customHeight="true" outlineLevel="0" collapsed="false">
      <c r="A14" s="28"/>
      <c r="B14" s="29" t="s">
        <v>12</v>
      </c>
      <c r="C14" s="29"/>
      <c r="D14" s="30" t="n">
        <f aca="false">SUM(D10:D13)</f>
        <v>7950</v>
      </c>
      <c r="AMJ14" s="2"/>
    </row>
    <row r="15" s="13" customFormat="true" ht="20.1" hidden="false" customHeight="true" outlineLevel="0" collapsed="false">
      <c r="A15" s="31"/>
      <c r="B15" s="32"/>
      <c r="C15" s="33"/>
      <c r="D15" s="34"/>
      <c r="AMJ15" s="2"/>
    </row>
    <row r="16" s="13" customFormat="true" ht="21" hidden="false" customHeight="true" outlineLevel="0" collapsed="false">
      <c r="A16" s="35" t="s">
        <v>13</v>
      </c>
      <c r="B16" s="36" t="s">
        <v>14</v>
      </c>
      <c r="C16" s="36"/>
      <c r="D16" s="36"/>
      <c r="AMJ16" s="2"/>
    </row>
    <row r="17" s="13" customFormat="true" ht="30" hidden="false" customHeight="true" outlineLevel="0" collapsed="false">
      <c r="A17" s="37" t="n">
        <v>5</v>
      </c>
      <c r="B17" s="38" t="s">
        <v>15</v>
      </c>
      <c r="C17" s="39" t="s">
        <v>16</v>
      </c>
      <c r="D17" s="40" t="n">
        <f aca="false">'5_PROMET (cesta)'!E55</f>
        <v>225</v>
      </c>
      <c r="AMJ17" s="2"/>
    </row>
    <row r="18" s="13" customFormat="true" ht="30" hidden="false" customHeight="true" outlineLevel="0" collapsed="false">
      <c r="A18" s="20" t="n">
        <v>6</v>
      </c>
      <c r="B18" s="21" t="s">
        <v>17</v>
      </c>
      <c r="C18" s="22" t="s">
        <v>16</v>
      </c>
      <c r="D18" s="23" t="n">
        <f aca="false">'6_PROMET (pločnik in BUS)'!E46</f>
        <v>0</v>
      </c>
      <c r="AMJ18" s="2"/>
    </row>
    <row r="19" s="13" customFormat="true" ht="30" hidden="false" customHeight="true" outlineLevel="0" collapsed="false">
      <c r="A19" s="24" t="n">
        <v>7</v>
      </c>
      <c r="B19" s="25" t="s">
        <v>18</v>
      </c>
      <c r="C19" s="26" t="s">
        <v>19</v>
      </c>
      <c r="D19" s="27" t="n">
        <f aca="false">7_ZAPORA!E22</f>
        <v>30000</v>
      </c>
      <c r="AMJ19" s="2"/>
    </row>
    <row r="20" s="13" customFormat="true" ht="24.95" hidden="false" customHeight="true" outlineLevel="0" collapsed="false">
      <c r="A20" s="28"/>
      <c r="B20" s="41" t="s">
        <v>20</v>
      </c>
      <c r="C20" s="41"/>
      <c r="D20" s="30" t="n">
        <f aca="false">SUM(D17:D19)</f>
        <v>30225</v>
      </c>
      <c r="AMJ20" s="2"/>
    </row>
    <row r="21" s="13" customFormat="true" ht="21" hidden="false" customHeight="true" outlineLevel="0" collapsed="false">
      <c r="A21" s="42"/>
      <c r="B21" s="29"/>
      <c r="C21" s="43"/>
      <c r="D21" s="44"/>
      <c r="AMJ21" s="2"/>
    </row>
    <row r="22" s="13" customFormat="true" ht="21" hidden="false" customHeight="true" outlineLevel="0" collapsed="false">
      <c r="A22" s="45" t="s">
        <v>21</v>
      </c>
      <c r="B22" s="46" t="s">
        <v>22</v>
      </c>
      <c r="C22" s="46"/>
      <c r="D22" s="46"/>
      <c r="AMJ22" s="2"/>
    </row>
    <row r="23" s="13" customFormat="true" ht="30" hidden="false" customHeight="true" outlineLevel="0" collapsed="false">
      <c r="A23" s="20" t="n">
        <v>8</v>
      </c>
      <c r="B23" s="47" t="s">
        <v>23</v>
      </c>
      <c r="C23" s="48" t="s">
        <v>24</v>
      </c>
      <c r="D23" s="23" t="n">
        <f aca="false">8_ELEKTRO!F144</f>
        <v>0</v>
      </c>
      <c r="AMJ23" s="2"/>
    </row>
    <row r="24" s="13" customFormat="true" ht="30" hidden="false" customHeight="true" outlineLevel="0" collapsed="false">
      <c r="A24" s="20" t="n">
        <v>9</v>
      </c>
      <c r="B24" s="47" t="s">
        <v>25</v>
      </c>
      <c r="C24" s="48" t="s">
        <v>26</v>
      </c>
      <c r="D24" s="23" t="n">
        <f aca="false">'9_CR - trasa'!H196+'9_CR - dovod'!H107</f>
        <v>675</v>
      </c>
      <c r="AMJ24" s="2"/>
    </row>
    <row r="25" s="13" customFormat="true" ht="30" hidden="false" customHeight="true" outlineLevel="0" collapsed="false">
      <c r="A25" s="20" t="n">
        <v>10</v>
      </c>
      <c r="B25" s="47" t="s">
        <v>27</v>
      </c>
      <c r="C25" s="48" t="s">
        <v>28</v>
      </c>
      <c r="D25" s="23" t="n">
        <f aca="false">'10_KKS - INVESTITOR'!F26+'10_KKS - UPRAVLJALEC'!F24</f>
        <v>0</v>
      </c>
      <c r="AMJ25" s="2"/>
    </row>
    <row r="26" s="13" customFormat="true" ht="30" hidden="false" customHeight="true" outlineLevel="0" collapsed="false">
      <c r="A26" s="20" t="n">
        <v>11</v>
      </c>
      <c r="B26" s="47" t="s">
        <v>29</v>
      </c>
      <c r="C26" s="48" t="s">
        <v>30</v>
      </c>
      <c r="D26" s="23" t="n">
        <f aca="false">11_TK!F86</f>
        <v>675</v>
      </c>
      <c r="AMJ26" s="2"/>
    </row>
    <row r="27" s="13" customFormat="true" ht="30" hidden="false" customHeight="true" outlineLevel="0" collapsed="false">
      <c r="A27" s="24" t="n">
        <v>12</v>
      </c>
      <c r="B27" s="49" t="s">
        <v>31</v>
      </c>
      <c r="C27" s="50" t="s">
        <v>32</v>
      </c>
      <c r="D27" s="27" t="n">
        <f aca="false">12_VODOVOD!E183</f>
        <v>720</v>
      </c>
      <c r="AMJ27" s="2"/>
    </row>
    <row r="28" s="13" customFormat="true" ht="24.95" hidden="false" customHeight="true" outlineLevel="0" collapsed="false">
      <c r="A28" s="28"/>
      <c r="B28" s="29" t="s">
        <v>33</v>
      </c>
      <c r="C28" s="29"/>
      <c r="D28" s="30" t="n">
        <f aca="false">SUM(D23:D27)</f>
        <v>2070</v>
      </c>
      <c r="AMJ28" s="2"/>
    </row>
    <row r="29" s="13" customFormat="true" ht="20.1" hidden="false" customHeight="true" outlineLevel="0" collapsed="false">
      <c r="A29" s="31"/>
      <c r="B29" s="32"/>
      <c r="C29" s="33"/>
      <c r="D29" s="51"/>
      <c r="AMJ29" s="2"/>
    </row>
    <row r="30" s="13" customFormat="true" ht="20.1" hidden="false" customHeight="true" outlineLevel="0" collapsed="false">
      <c r="A30" s="35" t="s">
        <v>34</v>
      </c>
      <c r="B30" s="36" t="s">
        <v>35</v>
      </c>
      <c r="C30" s="36"/>
      <c r="D30" s="36"/>
      <c r="AMJ30" s="2"/>
    </row>
    <row r="31" s="13" customFormat="true" ht="30" hidden="false" customHeight="true" outlineLevel="0" collapsed="false">
      <c r="A31" s="20" t="n">
        <v>13</v>
      </c>
      <c r="B31" s="21" t="s">
        <v>36</v>
      </c>
      <c r="C31" s="52" t="n">
        <v>0.1</v>
      </c>
      <c r="D31" s="23" t="n">
        <f aca="false">ROUND(C31*(D14+D20+D28),2)</f>
        <v>4024.5</v>
      </c>
      <c r="AMJ31" s="2"/>
    </row>
    <row r="32" s="13" customFormat="true" ht="24.95" hidden="false" customHeight="true" outlineLevel="0" collapsed="false">
      <c r="A32" s="28"/>
      <c r="B32" s="29" t="s">
        <v>37</v>
      </c>
      <c r="C32" s="29"/>
      <c r="D32" s="30" t="n">
        <f aca="false">SUM(D31:D31)</f>
        <v>4024.5</v>
      </c>
      <c r="AMJ32" s="2"/>
    </row>
    <row r="33" s="13" customFormat="true" ht="20.1" hidden="false" customHeight="true" outlineLevel="0" collapsed="false">
      <c r="A33" s="53"/>
      <c r="D33" s="54"/>
      <c r="AMJ33" s="2"/>
    </row>
    <row r="34" s="13" customFormat="true" ht="30.85" hidden="false" customHeight="true" outlineLevel="0" collapsed="false">
      <c r="A34" s="55" t="s">
        <v>38</v>
      </c>
      <c r="B34" s="55"/>
      <c r="C34" s="55"/>
      <c r="D34" s="56" t="n">
        <f aca="false">D32+D28+D20+D14</f>
        <v>44269.5</v>
      </c>
      <c r="AMJ34" s="2"/>
    </row>
    <row r="35" s="13" customFormat="true" ht="24.7" hidden="false" customHeight="true" outlineLevel="0" collapsed="false">
      <c r="A35" s="55" t="s">
        <v>39</v>
      </c>
      <c r="B35" s="55" t="s">
        <v>40</v>
      </c>
      <c r="C35" s="55"/>
      <c r="D35" s="56" t="n">
        <f aca="false">ROUND(D34*0.22,2)</f>
        <v>9739.29</v>
      </c>
      <c r="AMJ35" s="2"/>
    </row>
    <row r="36" s="13" customFormat="true" ht="31.75" hidden="false" customHeight="true" outlineLevel="0" collapsed="false">
      <c r="A36" s="55" t="s">
        <v>41</v>
      </c>
      <c r="B36" s="55"/>
      <c r="C36" s="55"/>
      <c r="D36" s="56" t="n">
        <f aca="false">D35+D34</f>
        <v>54008.79</v>
      </c>
      <c r="AMJ36" s="2"/>
    </row>
    <row r="37" customFormat="false" ht="54" hidden="false" customHeight="true" outlineLevel="0" collapsed="false"/>
    <row r="38" customFormat="false" ht="29" hidden="false" customHeight="true" outlineLevel="0" collapsed="false">
      <c r="A38" s="57" t="s">
        <v>42</v>
      </c>
      <c r="B38" s="57"/>
      <c r="C38" s="57"/>
      <c r="D38" s="57"/>
    </row>
    <row r="39" customFormat="false" ht="30" hidden="false" customHeight="true" outlineLevel="0" collapsed="false">
      <c r="A39" s="57" t="s">
        <v>43</v>
      </c>
      <c r="B39" s="57"/>
      <c r="C39" s="57"/>
      <c r="D39" s="57"/>
    </row>
    <row r="40" customFormat="false" ht="35" hidden="false" customHeight="true" outlineLevel="0" collapsed="false">
      <c r="A40" s="58"/>
      <c r="B40" s="58"/>
      <c r="C40" s="58"/>
      <c r="D40" s="58"/>
    </row>
    <row r="41" customFormat="false" ht="103.1" hidden="false" customHeight="true" outlineLevel="0" collapsed="false">
      <c r="A41" s="59" t="s">
        <v>44</v>
      </c>
      <c r="B41" s="60" t="s">
        <v>45</v>
      </c>
      <c r="C41" s="60"/>
      <c r="D41" s="60"/>
    </row>
    <row r="42" customFormat="false" ht="12.8" hidden="false" customHeight="false" outlineLevel="0" collapsed="false">
      <c r="A42" s="61"/>
      <c r="B42" s="60"/>
      <c r="C42" s="60"/>
      <c r="D42" s="60"/>
    </row>
    <row r="43" customFormat="false" ht="45.8" hidden="false" customHeight="true" outlineLevel="0" collapsed="false">
      <c r="A43" s="59" t="s">
        <v>46</v>
      </c>
      <c r="B43" s="60" t="s">
        <v>47</v>
      </c>
      <c r="C43" s="60"/>
      <c r="D43" s="60"/>
    </row>
    <row r="44" customFormat="false" ht="12.8" hidden="false" customHeight="false" outlineLevel="0" collapsed="false">
      <c r="A44" s="61"/>
      <c r="B44" s="60"/>
      <c r="C44" s="60"/>
      <c r="D44" s="60"/>
    </row>
    <row r="45" customFormat="false" ht="57.25" hidden="false" customHeight="true" outlineLevel="0" collapsed="false">
      <c r="A45" s="59" t="s">
        <v>48</v>
      </c>
      <c r="B45" s="60" t="s">
        <v>49</v>
      </c>
      <c r="C45" s="60"/>
      <c r="D45" s="60"/>
    </row>
    <row r="46" customFormat="false" ht="12.8" hidden="false" customHeight="false" outlineLevel="0" collapsed="false">
      <c r="A46" s="61"/>
      <c r="B46" s="60"/>
      <c r="C46" s="60"/>
      <c r="D46" s="60"/>
    </row>
    <row r="47" customFormat="false" ht="22.9" hidden="false" customHeight="true" outlineLevel="0" collapsed="false">
      <c r="A47" s="59" t="s">
        <v>50</v>
      </c>
      <c r="B47" s="60" t="s">
        <v>51</v>
      </c>
      <c r="C47" s="60"/>
      <c r="D47" s="60"/>
    </row>
    <row r="48" customFormat="false" ht="12.8" hidden="false" customHeight="false" outlineLevel="0" collapsed="false">
      <c r="A48" s="61"/>
      <c r="B48" s="60"/>
      <c r="C48" s="60"/>
      <c r="D48" s="60"/>
    </row>
    <row r="49" customFormat="false" ht="91.65" hidden="false" customHeight="true" outlineLevel="0" collapsed="false">
      <c r="A49" s="59" t="s">
        <v>52</v>
      </c>
      <c r="B49" s="60" t="s">
        <v>53</v>
      </c>
      <c r="C49" s="60"/>
      <c r="D49" s="62"/>
    </row>
    <row r="50" customFormat="false" ht="12.8" hidden="false" customHeight="false" outlineLevel="0" collapsed="false">
      <c r="A50" s="63"/>
      <c r="B50" s="62"/>
      <c r="C50" s="62"/>
      <c r="D50" s="62"/>
    </row>
    <row r="51" customFormat="false" ht="103.1" hidden="false" customHeight="true" outlineLevel="0" collapsed="false">
      <c r="A51" s="59" t="s">
        <v>54</v>
      </c>
      <c r="B51" s="60" t="s">
        <v>55</v>
      </c>
      <c r="C51" s="60"/>
      <c r="D51" s="62"/>
    </row>
    <row r="52" customFormat="false" ht="12.8" hidden="false" customHeight="false" outlineLevel="0" collapsed="false">
      <c r="A52" s="64"/>
      <c r="B52" s="65"/>
      <c r="C52" s="66"/>
    </row>
    <row r="53" customFormat="false" ht="34.35" hidden="false" customHeight="true" outlineLevel="0" collapsed="false">
      <c r="A53" s="59" t="s">
        <v>56</v>
      </c>
      <c r="B53" s="60" t="s">
        <v>57</v>
      </c>
      <c r="C53" s="60"/>
      <c r="D53" s="67"/>
    </row>
  </sheetData>
  <sheetProtection sheet="true" password="9a51" objects="true" scenarios="true"/>
  <mergeCells count="25">
    <mergeCell ref="A2:D2"/>
    <mergeCell ref="A3:D3"/>
    <mergeCell ref="A4:D4"/>
    <mergeCell ref="A5:D5"/>
    <mergeCell ref="A6:D6"/>
    <mergeCell ref="B9:D9"/>
    <mergeCell ref="B14:C14"/>
    <mergeCell ref="B16:D16"/>
    <mergeCell ref="B20:C20"/>
    <mergeCell ref="B22:D22"/>
    <mergeCell ref="B28:C28"/>
    <mergeCell ref="B30:D30"/>
    <mergeCell ref="B32:C32"/>
    <mergeCell ref="A34:C34"/>
    <mergeCell ref="A35:C35"/>
    <mergeCell ref="A36:C36"/>
    <mergeCell ref="A38:D38"/>
    <mergeCell ref="A39:D39"/>
    <mergeCell ref="B41:C41"/>
    <mergeCell ref="B43:C43"/>
    <mergeCell ref="B45:C45"/>
    <mergeCell ref="B47:C47"/>
    <mergeCell ref="B49:C49"/>
    <mergeCell ref="B51:C51"/>
    <mergeCell ref="B53:C53"/>
  </mergeCells>
  <printOptions headings="false" gridLines="false" gridLinesSet="true" horizontalCentered="false" verticalCentered="false"/>
  <pageMargins left="0.984027777777778" right="0.196527777777778" top="0.502083333333333" bottom="0.35" header="0.511805555555555" footer="0.118055555555556"/>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&amp;L             file:&amp;F&amp;Rstran -&amp;P -</oddFooter>
  </headerFooter>
  <rowBreaks count="1" manualBreakCount="1">
    <brk id="37" man="true" max="16383" min="0"/>
  </rowBreaks>
</worksheet>
</file>

<file path=xl/worksheets/sheet10.xml><?xml version="1.0" encoding="utf-8"?>
<worksheet xmlns="http://schemas.openxmlformats.org/spreadsheetml/2006/main" xmlns:r="http://schemas.openxmlformats.org/officeDocument/2006/relationships">
  <sheetPr filterMode="false">
    <pageSetUpPr fitToPage="true"/>
  </sheetPr>
  <dimension ref="A1:M199"/>
  <sheetViews>
    <sheetView showFormulas="false" showGridLines="true" showRowColHeaders="true" showZeros="true" rightToLeft="false" tabSelected="false" showOutlineSymbols="true" defaultGridColor="true" view="pageBreakPreview" topLeftCell="A175" colorId="64" zoomScale="75" zoomScaleNormal="75" zoomScalePageLayoutView="75" workbookViewId="0">
      <selection pane="topLeft" activeCell="G56" activeCellId="0" sqref="G56"/>
    </sheetView>
  </sheetViews>
  <sheetFormatPr defaultRowHeight="12.8" zeroHeight="false" outlineLevelRow="0" outlineLevelCol="0"/>
  <cols>
    <col collapsed="false" customWidth="true" hidden="false" outlineLevel="0" max="1" min="1" style="297" width="4.57"/>
    <col collapsed="false" customWidth="true" hidden="false" outlineLevel="0" max="2" min="2" style="2" width="45.57"/>
    <col collapsed="false" customWidth="false" hidden="true" outlineLevel="0" max="3" min="3" style="2" width="11.52"/>
    <col collapsed="false" customWidth="true" hidden="true" outlineLevel="0" max="4" min="4" style="2" width="6.57"/>
    <col collapsed="false" customWidth="true" hidden="false" outlineLevel="0" max="6" min="5" style="1" width="5.14"/>
    <col collapsed="false" customWidth="true" hidden="false" outlineLevel="0" max="7" min="7" style="298" width="12.68"/>
    <col collapsed="false" customWidth="true" hidden="false" outlineLevel="0" max="8" min="8" style="298" width="12.29"/>
    <col collapsed="false" customWidth="true" hidden="false" outlineLevel="0" max="10" min="9" style="2" width="12.29"/>
    <col collapsed="false" customWidth="true" hidden="false" outlineLevel="0" max="11" min="11" style="2" width="11.86"/>
    <col collapsed="false" customWidth="true" hidden="false" outlineLevel="0" max="12" min="12" style="2" width="10.71"/>
    <col collapsed="false" customWidth="true" hidden="false" outlineLevel="0" max="1025" min="13" style="2" width="9.13"/>
  </cols>
  <sheetData>
    <row r="1" customFormat="false" ht="15" hidden="false" customHeight="false" outlineLevel="0" collapsed="false">
      <c r="A1" s="7" t="s">
        <v>703</v>
      </c>
      <c r="B1" s="7"/>
      <c r="C1" s="7"/>
      <c r="D1" s="7"/>
      <c r="E1" s="7"/>
      <c r="F1" s="7"/>
      <c r="G1" s="7"/>
      <c r="H1" s="7"/>
    </row>
    <row r="2" customFormat="false" ht="15" hidden="false" customHeight="false" outlineLevel="0" collapsed="false">
      <c r="A2" s="5"/>
      <c r="B2" s="5" t="s">
        <v>704</v>
      </c>
      <c r="C2" s="299"/>
      <c r="D2" s="299"/>
      <c r="E2" s="299"/>
      <c r="F2" s="299"/>
      <c r="G2" s="299"/>
      <c r="H2" s="299"/>
    </row>
    <row r="4" customFormat="false" ht="12.8" hidden="false" customHeight="false" outlineLevel="0" collapsed="false">
      <c r="A4" s="300" t="s">
        <v>705</v>
      </c>
      <c r="B4" s="301" t="s">
        <v>579</v>
      </c>
    </row>
    <row r="5" customFormat="false" ht="12.8" hidden="false" customHeight="false" outlineLevel="0" collapsed="false">
      <c r="B5" s="2" t="s">
        <v>706</v>
      </c>
      <c r="G5" s="302" t="s">
        <v>707</v>
      </c>
      <c r="H5" s="298" t="s">
        <v>708</v>
      </c>
    </row>
    <row r="6" customFormat="false" ht="12.8" hidden="false" customHeight="false" outlineLevel="0" collapsed="false">
      <c r="A6" s="297" t="s">
        <v>709</v>
      </c>
      <c r="B6" s="2" t="s">
        <v>710</v>
      </c>
      <c r="E6" s="1" t="s">
        <v>583</v>
      </c>
      <c r="F6" s="1" t="n">
        <v>470</v>
      </c>
      <c r="G6" s="303"/>
      <c r="H6" s="186" t="n">
        <f aca="false">ROUND(F6*G6,2)</f>
        <v>0</v>
      </c>
    </row>
    <row r="8" customFormat="false" ht="12.8" hidden="false" customHeight="false" outlineLevel="0" collapsed="false">
      <c r="A8" s="297" t="s">
        <v>711</v>
      </c>
      <c r="B8" s="2" t="s">
        <v>712</v>
      </c>
      <c r="E8" s="1" t="s">
        <v>583</v>
      </c>
      <c r="F8" s="1" t="n">
        <f aca="false">F6</f>
        <v>470</v>
      </c>
      <c r="G8" s="303"/>
      <c r="H8" s="186" t="n">
        <f aca="false">ROUND(F8*G8,2)</f>
        <v>0</v>
      </c>
    </row>
    <row r="10" customFormat="false" ht="12.8" hidden="false" customHeight="false" outlineLevel="0" collapsed="false">
      <c r="A10" s="297" t="s">
        <v>713</v>
      </c>
      <c r="B10" s="2" t="s">
        <v>714</v>
      </c>
      <c r="E10" s="1" t="s">
        <v>583</v>
      </c>
      <c r="F10" s="1" t="n">
        <f aca="false">F8</f>
        <v>470</v>
      </c>
      <c r="G10" s="303"/>
      <c r="H10" s="186" t="n">
        <f aca="false">ROUND(F10*G10,2)</f>
        <v>0</v>
      </c>
    </row>
    <row r="12" customFormat="false" ht="12.8" hidden="false" customHeight="false" outlineLevel="0" collapsed="false">
      <c r="A12" s="297" t="s">
        <v>715</v>
      </c>
      <c r="B12" s="2" t="s">
        <v>716</v>
      </c>
      <c r="E12" s="1" t="s">
        <v>717</v>
      </c>
      <c r="F12" s="1" t="n">
        <v>1</v>
      </c>
      <c r="G12" s="303"/>
      <c r="H12" s="186" t="n">
        <f aca="false">ROUND(F12*G12,2)</f>
        <v>0</v>
      </c>
    </row>
    <row r="13" customFormat="false" ht="12.8" hidden="false" customHeight="false" outlineLevel="0" collapsed="false">
      <c r="B13" s="2" t="s">
        <v>718</v>
      </c>
      <c r="I13" s="298"/>
    </row>
    <row r="14" customFormat="false" ht="12.8" hidden="false" customHeight="false" outlineLevel="0" collapsed="false">
      <c r="A14" s="297" t="s">
        <v>719</v>
      </c>
      <c r="B14" s="2" t="s">
        <v>720</v>
      </c>
      <c r="E14" s="1" t="s">
        <v>717</v>
      </c>
      <c r="F14" s="1" t="n">
        <v>1</v>
      </c>
      <c r="G14" s="303"/>
      <c r="H14" s="186" t="n">
        <f aca="false">ROUND(F14*G14,2)</f>
        <v>0</v>
      </c>
    </row>
    <row r="17" customFormat="false" ht="12.8" hidden="false" customHeight="false" outlineLevel="0" collapsed="false">
      <c r="A17" s="300" t="s">
        <v>721</v>
      </c>
      <c r="B17" s="301" t="s">
        <v>599</v>
      </c>
      <c r="J17" s="298"/>
    </row>
    <row r="18" customFormat="false" ht="12.8" hidden="false" customHeight="false" outlineLevel="0" collapsed="false">
      <c r="A18" s="300"/>
      <c r="B18" s="301"/>
      <c r="J18" s="298"/>
    </row>
    <row r="19" customFormat="false" ht="12.8" hidden="false" customHeight="false" outlineLevel="0" collapsed="false">
      <c r="A19" s="297" t="s">
        <v>709</v>
      </c>
      <c r="B19" s="2" t="s">
        <v>722</v>
      </c>
      <c r="J19" s="304"/>
    </row>
    <row r="20" customFormat="false" ht="12.8" hidden="false" customHeight="false" outlineLevel="0" collapsed="false">
      <c r="B20" s="2" t="s">
        <v>723</v>
      </c>
      <c r="J20" s="304"/>
    </row>
    <row r="21" customFormat="false" ht="12.8" hidden="false" customHeight="false" outlineLevel="0" collapsed="false">
      <c r="B21" s="2" t="s">
        <v>724</v>
      </c>
      <c r="E21" s="1" t="s">
        <v>472</v>
      </c>
      <c r="F21" s="1" t="n">
        <v>13</v>
      </c>
      <c r="G21" s="303"/>
      <c r="H21" s="186" t="n">
        <f aca="false">ROUND(F21*G21,2)</f>
        <v>0</v>
      </c>
      <c r="J21" s="304"/>
    </row>
    <row r="22" s="2" customFormat="true" ht="12.8" hidden="false" customHeight="false" outlineLevel="0" collapsed="false">
      <c r="J22" s="304"/>
    </row>
    <row r="23" customFormat="false" ht="12.8" hidden="false" customHeight="false" outlineLevel="0" collapsed="false">
      <c r="A23" s="297" t="s">
        <v>711</v>
      </c>
      <c r="B23" s="2" t="s">
        <v>722</v>
      </c>
      <c r="J23" s="304"/>
    </row>
    <row r="24" customFormat="false" ht="12.8" hidden="false" customHeight="false" outlineLevel="0" collapsed="false">
      <c r="B24" s="2" t="s">
        <v>723</v>
      </c>
      <c r="J24" s="304"/>
    </row>
    <row r="25" customFormat="false" ht="12.8" hidden="false" customHeight="false" outlineLevel="0" collapsed="false">
      <c r="B25" s="2" t="s">
        <v>725</v>
      </c>
      <c r="J25" s="304"/>
    </row>
    <row r="26" customFormat="false" ht="12.8" hidden="false" customHeight="false" outlineLevel="0" collapsed="false">
      <c r="B26" s="2" t="s">
        <v>726</v>
      </c>
      <c r="E26" s="1" t="s">
        <v>472</v>
      </c>
      <c r="F26" s="1" t="n">
        <v>1</v>
      </c>
      <c r="G26" s="303"/>
      <c r="H26" s="186" t="n">
        <f aca="false">ROUND(F26*G26,2)</f>
        <v>0</v>
      </c>
      <c r="J26" s="304"/>
    </row>
    <row r="27" customFormat="false" ht="12.8" hidden="false" customHeight="false" outlineLevel="0" collapsed="false">
      <c r="J27" s="304"/>
    </row>
    <row r="28" customFormat="false" ht="13.5" hidden="false" customHeight="true" outlineLevel="0" collapsed="false">
      <c r="A28" s="297" t="s">
        <v>713</v>
      </c>
      <c r="B28" s="2" t="s">
        <v>727</v>
      </c>
      <c r="J28" s="305"/>
      <c r="M28" s="304"/>
    </row>
    <row r="29" customFormat="false" ht="13.5" hidden="false" customHeight="true" outlineLevel="0" collapsed="false">
      <c r="B29" s="2" t="s">
        <v>728</v>
      </c>
      <c r="J29" s="305"/>
    </row>
    <row r="30" customFormat="false" ht="13.5" hidden="false" customHeight="true" outlineLevel="0" collapsed="false">
      <c r="B30" s="306" t="s">
        <v>729</v>
      </c>
      <c r="E30" s="1" t="s">
        <v>472</v>
      </c>
      <c r="F30" s="1" t="n">
        <v>1</v>
      </c>
      <c r="G30" s="303"/>
      <c r="H30" s="186" t="n">
        <f aca="false">ROUND(F30*G30,2)</f>
        <v>0</v>
      </c>
    </row>
    <row r="31" customFormat="false" ht="12.8" hidden="false" customHeight="false" outlineLevel="0" collapsed="false">
      <c r="I31" s="307"/>
      <c r="J31" s="308"/>
    </row>
    <row r="32" customFormat="false" ht="12.8" hidden="false" customHeight="false" outlineLevel="0" collapsed="false">
      <c r="A32" s="1" t="s">
        <v>715</v>
      </c>
      <c r="B32" s="2" t="s">
        <v>730</v>
      </c>
      <c r="E32" s="309"/>
      <c r="F32" s="309"/>
    </row>
    <row r="33" customFormat="false" ht="12.8" hidden="false" customHeight="false" outlineLevel="0" collapsed="false">
      <c r="A33" s="1"/>
      <c r="B33" s="2" t="s">
        <v>731</v>
      </c>
      <c r="E33" s="309"/>
      <c r="F33" s="309"/>
    </row>
    <row r="34" customFormat="false" ht="12.8" hidden="false" customHeight="false" outlineLevel="0" collapsed="false">
      <c r="A34" s="1"/>
      <c r="B34" s="2" t="s">
        <v>732</v>
      </c>
      <c r="E34" s="309"/>
      <c r="G34" s="310"/>
      <c r="H34" s="186"/>
    </row>
    <row r="35" customFormat="false" ht="12.8" hidden="false" customHeight="false" outlineLevel="0" collapsed="false">
      <c r="A35" s="1"/>
      <c r="E35" s="309"/>
    </row>
    <row r="36" customFormat="false" ht="12.8" hidden="false" customHeight="false" outlineLevel="0" collapsed="false">
      <c r="A36" s="297" t="s">
        <v>719</v>
      </c>
      <c r="B36" s="2" t="s">
        <v>733</v>
      </c>
      <c r="G36" s="311"/>
      <c r="J36" s="298"/>
    </row>
    <row r="37" customFormat="false" ht="12.8" hidden="false" customHeight="false" outlineLevel="0" collapsed="false">
      <c r="B37" s="2" t="s">
        <v>734</v>
      </c>
      <c r="J37" s="298"/>
    </row>
    <row r="38" customFormat="false" ht="12.8" hidden="false" customHeight="false" outlineLevel="0" collapsed="false">
      <c r="B38" s="2" t="s">
        <v>735</v>
      </c>
      <c r="J38" s="298"/>
    </row>
    <row r="39" customFormat="false" ht="12.8" hidden="false" customHeight="false" outlineLevel="0" collapsed="false">
      <c r="B39" s="2" t="s">
        <v>736</v>
      </c>
      <c r="E39" s="1" t="s">
        <v>583</v>
      </c>
      <c r="F39" s="1" t="n">
        <v>350</v>
      </c>
      <c r="G39" s="312"/>
      <c r="H39" s="186" t="n">
        <f aca="false">ROUND(F39*G39,2)</f>
        <v>0</v>
      </c>
      <c r="J39" s="298"/>
    </row>
    <row r="40" customFormat="false" ht="12.8" hidden="false" customHeight="false" outlineLevel="0" collapsed="false">
      <c r="J40" s="298"/>
    </row>
    <row r="41" customFormat="false" ht="12.8" hidden="false" customHeight="false" outlineLevel="0" collapsed="false">
      <c r="A41" s="297" t="s">
        <v>737</v>
      </c>
      <c r="B41" s="2" t="s">
        <v>738</v>
      </c>
      <c r="J41" s="298"/>
    </row>
    <row r="42" customFormat="false" ht="12.8" hidden="false" customHeight="false" outlineLevel="0" collapsed="false">
      <c r="B42" s="2" t="s">
        <v>739</v>
      </c>
      <c r="J42" s="298"/>
    </row>
    <row r="43" customFormat="false" ht="12.8" hidden="false" customHeight="false" outlineLevel="0" collapsed="false">
      <c r="B43" s="2" t="s">
        <v>740</v>
      </c>
      <c r="E43" s="1" t="s">
        <v>741</v>
      </c>
      <c r="F43" s="1" t="n">
        <f aca="false">F39</f>
        <v>350</v>
      </c>
      <c r="G43" s="303"/>
      <c r="H43" s="186" t="n">
        <f aca="false">ROUND(F43*G43,2)</f>
        <v>0</v>
      </c>
      <c r="J43" s="298"/>
    </row>
    <row r="44" customFormat="false" ht="12.8" hidden="false" customHeight="false" outlineLevel="0" collapsed="false">
      <c r="J44" s="298"/>
    </row>
    <row r="45" s="314" customFormat="true" ht="12.8" hidden="false" customHeight="false" outlineLevel="0" collapsed="false">
      <c r="A45" s="313" t="s">
        <v>742</v>
      </c>
      <c r="B45" s="314" t="s">
        <v>743</v>
      </c>
      <c r="E45" s="315"/>
      <c r="F45" s="315"/>
      <c r="G45" s="316"/>
      <c r="H45" s="317"/>
    </row>
    <row r="46" s="314" customFormat="true" ht="12.8" hidden="false" customHeight="false" outlineLevel="0" collapsed="false">
      <c r="A46" s="313"/>
      <c r="B46" s="314" t="s">
        <v>744</v>
      </c>
      <c r="E46" s="315"/>
      <c r="F46" s="315"/>
      <c r="G46" s="316"/>
      <c r="H46" s="317"/>
    </row>
    <row r="47" s="314" customFormat="true" ht="12.8" hidden="false" customHeight="false" outlineLevel="0" collapsed="false">
      <c r="A47" s="313"/>
      <c r="B47" s="318" t="s">
        <v>745</v>
      </c>
      <c r="E47" s="315" t="s">
        <v>583</v>
      </c>
      <c r="F47" s="315" t="n">
        <v>350</v>
      </c>
      <c r="G47" s="319"/>
      <c r="H47" s="186" t="n">
        <f aca="false">ROUND(F47*G47,2)</f>
        <v>0</v>
      </c>
    </row>
    <row r="48" s="314" customFormat="true" ht="12.8" hidden="false" customHeight="false" outlineLevel="0" collapsed="false">
      <c r="A48" s="313"/>
      <c r="E48" s="315"/>
      <c r="F48" s="315"/>
      <c r="G48" s="316"/>
      <c r="H48" s="317"/>
    </row>
    <row r="49" customFormat="false" ht="12.8" hidden="false" customHeight="false" outlineLevel="0" collapsed="false">
      <c r="A49" s="297" t="s">
        <v>746</v>
      </c>
      <c r="B49" s="2" t="s">
        <v>733</v>
      </c>
      <c r="G49" s="311"/>
      <c r="H49" s="311"/>
    </row>
    <row r="50" customFormat="false" ht="12.8" hidden="false" customHeight="false" outlineLevel="0" collapsed="false">
      <c r="B50" s="2" t="s">
        <v>747</v>
      </c>
      <c r="G50" s="311"/>
      <c r="H50" s="311"/>
    </row>
    <row r="51" customFormat="false" ht="12.8" hidden="false" customHeight="false" outlineLevel="0" collapsed="false">
      <c r="B51" s="2" t="s">
        <v>748</v>
      </c>
      <c r="G51" s="311"/>
      <c r="H51" s="311"/>
    </row>
    <row r="52" customFormat="false" ht="12.8" hidden="false" customHeight="false" outlineLevel="0" collapsed="false">
      <c r="B52" s="2" t="s">
        <v>749</v>
      </c>
      <c r="G52" s="311"/>
      <c r="H52" s="311"/>
    </row>
    <row r="53" customFormat="false" ht="12.8" hidden="false" customHeight="false" outlineLevel="0" collapsed="false">
      <c r="B53" s="2" t="s">
        <v>750</v>
      </c>
      <c r="G53" s="2"/>
      <c r="H53" s="2"/>
    </row>
    <row r="54" customFormat="false" ht="12.8" hidden="false" customHeight="false" outlineLevel="0" collapsed="false">
      <c r="B54" s="2" t="s">
        <v>751</v>
      </c>
      <c r="G54" s="2"/>
      <c r="H54" s="2"/>
      <c r="J54" s="304"/>
    </row>
    <row r="55" customFormat="false" ht="12.8" hidden="false" customHeight="false" outlineLevel="0" collapsed="false">
      <c r="B55" s="2" t="s">
        <v>752</v>
      </c>
      <c r="E55" s="1" t="s">
        <v>583</v>
      </c>
      <c r="F55" s="1" t="n">
        <v>120</v>
      </c>
      <c r="G55" s="312"/>
      <c r="H55" s="186" t="n">
        <f aca="false">ROUND(F55*G55,2)</f>
        <v>0</v>
      </c>
    </row>
    <row r="56" customFormat="false" ht="12.8" hidden="false" customHeight="false" outlineLevel="0" collapsed="false">
      <c r="G56" s="311"/>
      <c r="I56" s="311"/>
      <c r="J56" s="298"/>
    </row>
    <row r="57" customFormat="false" ht="12.8" hidden="false" customHeight="false" outlineLevel="0" collapsed="false">
      <c r="A57" s="297" t="s">
        <v>753</v>
      </c>
      <c r="B57" s="2" t="s">
        <v>754</v>
      </c>
    </row>
    <row r="58" customFormat="false" ht="12.8" hidden="false" customHeight="false" outlineLevel="0" collapsed="false">
      <c r="B58" s="2" t="s">
        <v>755</v>
      </c>
    </row>
    <row r="59" customFormat="false" ht="12.8" hidden="false" customHeight="false" outlineLevel="0" collapsed="false">
      <c r="B59" s="2" t="s">
        <v>756</v>
      </c>
      <c r="G59" s="311"/>
    </row>
    <row r="60" customFormat="false" ht="12.8" hidden="false" customHeight="false" outlineLevel="0" collapsed="false">
      <c r="B60" s="2" t="s">
        <v>757</v>
      </c>
      <c r="G60" s="2"/>
      <c r="H60" s="2"/>
    </row>
    <row r="61" customFormat="false" ht="12.8" hidden="false" customHeight="false" outlineLevel="0" collapsed="false">
      <c r="B61" s="2" t="s">
        <v>758</v>
      </c>
      <c r="E61" s="1" t="s">
        <v>472</v>
      </c>
      <c r="F61" s="1" t="n">
        <v>22</v>
      </c>
      <c r="G61" s="312"/>
      <c r="H61" s="186" t="n">
        <f aca="false">ROUND(F61*G61,2)</f>
        <v>0</v>
      </c>
    </row>
    <row r="62" customFormat="false" ht="12.8" hidden="false" customHeight="false" outlineLevel="0" collapsed="false">
      <c r="G62" s="311"/>
    </row>
    <row r="63" customFormat="false" ht="12.8" hidden="false" customHeight="false" outlineLevel="0" collapsed="false">
      <c r="A63" s="297" t="s">
        <v>759</v>
      </c>
      <c r="B63" s="2" t="s">
        <v>760</v>
      </c>
      <c r="G63" s="311"/>
      <c r="H63" s="311"/>
    </row>
    <row r="64" customFormat="false" ht="12.8" hidden="false" customHeight="false" outlineLevel="0" collapsed="false">
      <c r="B64" s="2" t="s">
        <v>761</v>
      </c>
      <c r="E64" s="1" t="s">
        <v>741</v>
      </c>
      <c r="F64" s="1" t="n">
        <f aca="false">2*F6</f>
        <v>940</v>
      </c>
      <c r="G64" s="312"/>
      <c r="H64" s="186" t="n">
        <f aca="false">ROUND(F64*G64,2)</f>
        <v>0</v>
      </c>
      <c r="I64" s="298"/>
    </row>
    <row r="65" customFormat="false" ht="12.8" hidden="false" customHeight="false" outlineLevel="0" collapsed="false">
      <c r="G65" s="311"/>
      <c r="H65" s="311"/>
      <c r="I65" s="298"/>
    </row>
    <row r="66" customFormat="false" ht="12.8" hidden="false" customHeight="false" outlineLevel="0" collapsed="false">
      <c r="A66" s="297" t="s">
        <v>762</v>
      </c>
      <c r="B66" s="2" t="s">
        <v>763</v>
      </c>
      <c r="I66" s="298"/>
    </row>
    <row r="67" customFormat="false" ht="12.8" hidden="false" customHeight="false" outlineLevel="0" collapsed="false">
      <c r="B67" s="2" t="s">
        <v>764</v>
      </c>
      <c r="I67" s="298"/>
    </row>
    <row r="68" customFormat="false" ht="12.8" hidden="false" customHeight="false" outlineLevel="0" collapsed="false">
      <c r="B68" s="2" t="s">
        <v>765</v>
      </c>
      <c r="E68" s="1" t="s">
        <v>472</v>
      </c>
      <c r="F68" s="1" t="n">
        <v>2</v>
      </c>
      <c r="G68" s="303"/>
      <c r="H68" s="186" t="n">
        <f aca="false">ROUND(F68*G68,2)</f>
        <v>0</v>
      </c>
      <c r="I68" s="298"/>
    </row>
    <row r="69" customFormat="false" ht="12.8" hidden="false" customHeight="false" outlineLevel="0" collapsed="false">
      <c r="G69" s="311"/>
      <c r="H69" s="311"/>
      <c r="I69" s="298"/>
    </row>
    <row r="70" customFormat="false" ht="12.8" hidden="false" customHeight="false" outlineLevel="0" collapsed="false">
      <c r="A70" s="297" t="s">
        <v>766</v>
      </c>
      <c r="B70" s="228" t="s">
        <v>767</v>
      </c>
      <c r="E70" s="1" t="s">
        <v>717</v>
      </c>
      <c r="I70" s="298"/>
    </row>
    <row r="72" customFormat="false" ht="12.8" hidden="false" customHeight="false" outlineLevel="0" collapsed="false">
      <c r="A72" s="300" t="s">
        <v>768</v>
      </c>
      <c r="B72" s="301" t="s">
        <v>637</v>
      </c>
    </row>
    <row r="73" customFormat="false" ht="12.8" hidden="false" customHeight="false" outlineLevel="0" collapsed="false">
      <c r="A73" s="300"/>
      <c r="B73" s="301"/>
    </row>
    <row r="74" customFormat="false" ht="12.8" hidden="false" customHeight="false" outlineLevel="0" collapsed="false">
      <c r="A74" s="297" t="s">
        <v>709</v>
      </c>
      <c r="B74" s="2" t="s">
        <v>769</v>
      </c>
    </row>
    <row r="75" customFormat="false" ht="12.8" hidden="false" customHeight="false" outlineLevel="0" collapsed="false">
      <c r="B75" s="306" t="s">
        <v>770</v>
      </c>
    </row>
    <row r="76" customFormat="false" ht="12.8" hidden="false" customHeight="false" outlineLevel="0" collapsed="false">
      <c r="B76" s="2" t="s">
        <v>771</v>
      </c>
    </row>
    <row r="77" customFormat="false" ht="12.8" hidden="false" customHeight="false" outlineLevel="0" collapsed="false">
      <c r="B77" s="2" t="s">
        <v>772</v>
      </c>
      <c r="E77" s="1" t="s">
        <v>472</v>
      </c>
      <c r="F77" s="1" t="n">
        <v>14</v>
      </c>
      <c r="G77" s="303"/>
      <c r="H77" s="186" t="n">
        <f aca="false">ROUND(F77*G77,2)</f>
        <v>0</v>
      </c>
    </row>
    <row r="78" customFormat="false" ht="12.8" hidden="false" customHeight="false" outlineLevel="0" collapsed="false">
      <c r="B78" s="320"/>
    </row>
    <row r="79" customFormat="false" ht="12.8" hidden="false" customHeight="false" outlineLevel="0" collapsed="false">
      <c r="B79" s="321" t="s">
        <v>773</v>
      </c>
      <c r="I79" s="298"/>
    </row>
    <row r="80" customFormat="false" ht="12.8" hidden="false" customHeight="false" outlineLevel="0" collapsed="false">
      <c r="A80" s="297" t="s">
        <v>711</v>
      </c>
      <c r="B80" s="2" t="s">
        <v>774</v>
      </c>
      <c r="L80" s="301"/>
    </row>
    <row r="81" customFormat="false" ht="12.8" hidden="false" customHeight="false" outlineLevel="0" collapsed="false">
      <c r="B81" s="306" t="s">
        <v>775</v>
      </c>
      <c r="J81" s="305"/>
      <c r="L81" s="301"/>
    </row>
    <row r="82" customFormat="false" ht="12.8" hidden="false" customHeight="false" outlineLevel="0" collapsed="false">
      <c r="B82" s="322" t="s">
        <v>776</v>
      </c>
      <c r="J82" s="305"/>
      <c r="L82" s="301"/>
    </row>
    <row r="83" customFormat="false" ht="12.8" hidden="false" customHeight="false" outlineLevel="0" collapsed="false">
      <c r="B83" s="322" t="s">
        <v>777</v>
      </c>
      <c r="J83" s="301"/>
    </row>
    <row r="84" customFormat="false" ht="12.8" hidden="false" customHeight="false" outlineLevel="0" collapsed="false">
      <c r="B84" s="322" t="s">
        <v>778</v>
      </c>
      <c r="J84" s="301"/>
    </row>
    <row r="85" customFormat="false" ht="12.8" hidden="false" customHeight="false" outlineLevel="0" collapsed="false">
      <c r="B85" s="2" t="s">
        <v>779</v>
      </c>
      <c r="E85" s="1" t="s">
        <v>472</v>
      </c>
      <c r="F85" s="1" t="n">
        <v>1</v>
      </c>
      <c r="G85" s="303"/>
      <c r="H85" s="186" t="n">
        <f aca="false">ROUND(F85*G85,2)</f>
        <v>0</v>
      </c>
      <c r="J85" s="301"/>
    </row>
    <row r="86" customFormat="false" ht="12.8" hidden="false" customHeight="false" outlineLevel="0" collapsed="false">
      <c r="B86" s="320"/>
      <c r="J86" s="301"/>
    </row>
    <row r="87" customFormat="false" ht="12.8" hidden="false" customHeight="false" outlineLevel="0" collapsed="false">
      <c r="A87" s="1" t="s">
        <v>713</v>
      </c>
      <c r="B87" s="301" t="s">
        <v>780</v>
      </c>
      <c r="E87" s="309"/>
      <c r="F87" s="309"/>
    </row>
    <row r="88" customFormat="false" ht="12.8" hidden="false" customHeight="false" outlineLevel="0" collapsed="false">
      <c r="A88" s="1"/>
      <c r="B88" s="2" t="s">
        <v>781</v>
      </c>
      <c r="E88" s="309"/>
      <c r="F88" s="309"/>
    </row>
    <row r="89" customFormat="false" ht="12.8" hidden="false" customHeight="false" outlineLevel="0" collapsed="false">
      <c r="A89" s="1"/>
      <c r="B89" s="2" t="s">
        <v>782</v>
      </c>
      <c r="E89" s="309"/>
      <c r="F89" s="309"/>
    </row>
    <row r="90" customFormat="false" ht="13.5" hidden="false" customHeight="false" outlineLevel="0" collapsed="false">
      <c r="A90" s="1"/>
      <c r="B90" s="306" t="s">
        <v>783</v>
      </c>
      <c r="E90" s="309"/>
      <c r="F90" s="309"/>
    </row>
    <row r="91" customFormat="false" ht="12.8" hidden="false" customHeight="false" outlineLevel="0" collapsed="false">
      <c r="A91" s="1"/>
      <c r="B91" s="2" t="s">
        <v>784</v>
      </c>
      <c r="E91" s="309"/>
      <c r="F91" s="309"/>
    </row>
    <row r="92" customFormat="false" ht="12.8" hidden="false" customHeight="false" outlineLevel="0" collapsed="false">
      <c r="A92" s="1"/>
      <c r="B92" s="2" t="s">
        <v>785</v>
      </c>
      <c r="E92" s="309"/>
      <c r="F92" s="309"/>
    </row>
    <row r="93" customFormat="false" ht="12.8" hidden="false" customHeight="false" outlineLevel="0" collapsed="false">
      <c r="A93" s="1"/>
      <c r="B93" s="2" t="s">
        <v>786</v>
      </c>
      <c r="E93" s="309"/>
      <c r="F93" s="309"/>
    </row>
    <row r="94" customFormat="false" ht="12.8" hidden="false" customHeight="false" outlineLevel="0" collapsed="false">
      <c r="A94" s="1"/>
      <c r="B94" s="2" t="s">
        <v>787</v>
      </c>
      <c r="E94" s="309"/>
      <c r="F94" s="309"/>
    </row>
    <row r="95" customFormat="false" ht="12.8" hidden="false" customHeight="false" outlineLevel="0" collapsed="false">
      <c r="A95" s="1"/>
      <c r="B95" s="2" t="s">
        <v>788</v>
      </c>
      <c r="E95" s="309"/>
      <c r="G95" s="310"/>
      <c r="H95" s="186"/>
    </row>
    <row r="96" customFormat="false" ht="12.8" hidden="false" customHeight="false" outlineLevel="0" collapsed="false">
      <c r="A96" s="1"/>
      <c r="E96" s="309"/>
    </row>
    <row r="97" customFormat="false" ht="12.8" hidden="false" customHeight="false" outlineLevel="0" collapsed="false">
      <c r="A97" s="297" t="s">
        <v>715</v>
      </c>
      <c r="B97" s="2" t="s">
        <v>789</v>
      </c>
      <c r="I97" s="298"/>
    </row>
    <row r="98" customFormat="false" ht="12.8" hidden="false" customHeight="false" outlineLevel="0" collapsed="false">
      <c r="B98" s="2" t="s">
        <v>790</v>
      </c>
      <c r="E98" s="1" t="s">
        <v>583</v>
      </c>
      <c r="F98" s="1" t="n">
        <v>615</v>
      </c>
      <c r="G98" s="303"/>
      <c r="H98" s="186" t="n">
        <f aca="false">ROUND(F98*G98,2)</f>
        <v>0</v>
      </c>
      <c r="I98" s="298"/>
    </row>
    <row r="99" customFormat="false" ht="12.8" hidden="false" customHeight="false" outlineLevel="0" collapsed="false">
      <c r="B99" s="2" t="s">
        <v>791</v>
      </c>
      <c r="E99" s="1" t="s">
        <v>583</v>
      </c>
      <c r="F99" s="1" t="n">
        <v>40</v>
      </c>
      <c r="G99" s="303"/>
      <c r="H99" s="186" t="n">
        <f aca="false">ROUND(F99*G99,2)</f>
        <v>0</v>
      </c>
      <c r="I99" s="298"/>
    </row>
    <row r="100" customFormat="false" ht="12.8" hidden="false" customHeight="false" outlineLevel="0" collapsed="false">
      <c r="B100" s="320"/>
      <c r="I100" s="298"/>
    </row>
    <row r="101" customFormat="false" ht="12.8" hidden="false" customHeight="false" outlineLevel="0" collapsed="false">
      <c r="A101" s="297" t="s">
        <v>719</v>
      </c>
      <c r="B101" s="2" t="s">
        <v>792</v>
      </c>
    </row>
    <row r="102" customFormat="false" ht="12.8" hidden="false" customHeight="false" outlineLevel="0" collapsed="false">
      <c r="B102" s="2" t="s">
        <v>793</v>
      </c>
      <c r="E102" s="1" t="s">
        <v>472</v>
      </c>
      <c r="F102" s="1" t="n">
        <v>34</v>
      </c>
      <c r="G102" s="303"/>
      <c r="H102" s="186" t="n">
        <f aca="false">ROUND(F102*G102,2)</f>
        <v>0</v>
      </c>
    </row>
    <row r="104" customFormat="false" ht="12.8" hidden="false" customHeight="false" outlineLevel="0" collapsed="false">
      <c r="A104" s="1" t="s">
        <v>737</v>
      </c>
      <c r="B104" s="2" t="s">
        <v>794</v>
      </c>
      <c r="E104" s="309"/>
    </row>
    <row r="105" customFormat="false" ht="12.8" hidden="false" customHeight="false" outlineLevel="0" collapsed="false">
      <c r="A105" s="1"/>
      <c r="B105" s="301" t="s">
        <v>795</v>
      </c>
      <c r="E105" s="309"/>
    </row>
    <row r="106" customFormat="false" ht="12.8" hidden="false" customHeight="false" outlineLevel="0" collapsed="false">
      <c r="A106" s="1"/>
      <c r="B106" s="2" t="s">
        <v>796</v>
      </c>
      <c r="E106" s="309"/>
    </row>
    <row r="107" customFormat="false" ht="12.8" hidden="false" customHeight="false" outlineLevel="0" collapsed="false">
      <c r="A107" s="1"/>
      <c r="B107" s="2" t="s">
        <v>797</v>
      </c>
      <c r="E107" s="309"/>
    </row>
    <row r="108" customFormat="false" ht="12.8" hidden="false" customHeight="false" outlineLevel="0" collapsed="false">
      <c r="A108" s="1"/>
      <c r="B108" s="2" t="s">
        <v>798</v>
      </c>
      <c r="E108" s="309"/>
    </row>
    <row r="109" customFormat="false" ht="12.8" hidden="false" customHeight="false" outlineLevel="0" collapsed="false">
      <c r="A109" s="1"/>
      <c r="B109" s="2" t="s">
        <v>799</v>
      </c>
      <c r="E109" s="309"/>
    </row>
    <row r="110" customFormat="false" ht="12.8" hidden="false" customHeight="false" outlineLevel="0" collapsed="false">
      <c r="A110" s="1"/>
      <c r="B110" s="306" t="s">
        <v>800</v>
      </c>
      <c r="E110" s="309"/>
      <c r="J110" s="301"/>
    </row>
    <row r="111" customFormat="false" ht="12.8" hidden="false" customHeight="false" outlineLevel="0" collapsed="false">
      <c r="A111" s="1"/>
      <c r="B111" s="2" t="s">
        <v>801</v>
      </c>
      <c r="E111" s="309"/>
      <c r="J111" s="301"/>
    </row>
    <row r="112" customFormat="false" ht="12.8" hidden="false" customHeight="false" outlineLevel="0" collapsed="false">
      <c r="A112" s="1"/>
      <c r="B112" s="2" t="s">
        <v>802</v>
      </c>
      <c r="E112" s="309" t="s">
        <v>472</v>
      </c>
      <c r="F112" s="1" t="n">
        <v>13</v>
      </c>
      <c r="G112" s="303"/>
      <c r="H112" s="186" t="n">
        <f aca="false">ROUND(F112*G112,2)</f>
        <v>0</v>
      </c>
      <c r="J112" s="301"/>
    </row>
    <row r="113" customFormat="false" ht="12.8" hidden="false" customHeight="false" outlineLevel="0" collapsed="false">
      <c r="A113" s="1"/>
      <c r="E113" s="309"/>
      <c r="J113" s="301"/>
    </row>
    <row r="114" customFormat="false" ht="12.8" hidden="false" customHeight="false" outlineLevel="0" collapsed="false">
      <c r="A114" s="1"/>
      <c r="E114" s="309"/>
      <c r="J114" s="301"/>
    </row>
    <row r="115" customFormat="false" ht="12.8" hidden="false" customHeight="false" outlineLevel="0" collapsed="false">
      <c r="A115" s="1" t="s">
        <v>742</v>
      </c>
      <c r="B115" s="2" t="s">
        <v>794</v>
      </c>
      <c r="E115" s="309"/>
    </row>
    <row r="116" customFormat="false" ht="12.8" hidden="false" customHeight="false" outlineLevel="0" collapsed="false">
      <c r="A116" s="1"/>
      <c r="B116" s="301" t="s">
        <v>795</v>
      </c>
      <c r="E116" s="309"/>
    </row>
    <row r="117" customFormat="false" ht="12.8" hidden="false" customHeight="false" outlineLevel="0" collapsed="false">
      <c r="A117" s="1"/>
      <c r="B117" s="2" t="s">
        <v>796</v>
      </c>
      <c r="E117" s="309"/>
    </row>
    <row r="118" customFormat="false" ht="12.8" hidden="false" customHeight="false" outlineLevel="0" collapsed="false">
      <c r="A118" s="1"/>
      <c r="B118" s="2" t="s">
        <v>803</v>
      </c>
      <c r="E118" s="309"/>
    </row>
    <row r="119" customFormat="false" ht="12.8" hidden="false" customHeight="false" outlineLevel="0" collapsed="false">
      <c r="A119" s="1"/>
      <c r="B119" s="2" t="s">
        <v>798</v>
      </c>
      <c r="E119" s="309"/>
    </row>
    <row r="120" customFormat="false" ht="12.8" hidden="false" customHeight="false" outlineLevel="0" collapsed="false">
      <c r="A120" s="1"/>
      <c r="B120" s="2" t="s">
        <v>799</v>
      </c>
      <c r="E120" s="309"/>
    </row>
    <row r="121" customFormat="false" ht="12.8" hidden="false" customHeight="false" outlineLevel="0" collapsed="false">
      <c r="A121" s="1"/>
      <c r="B121" s="306" t="s">
        <v>800</v>
      </c>
      <c r="E121" s="309"/>
      <c r="J121" s="301"/>
    </row>
    <row r="122" customFormat="false" ht="12.8" hidden="false" customHeight="false" outlineLevel="0" collapsed="false">
      <c r="A122" s="1"/>
      <c r="B122" s="2" t="s">
        <v>801</v>
      </c>
      <c r="E122" s="309"/>
      <c r="J122" s="301"/>
    </row>
    <row r="123" customFormat="false" ht="12.8" hidden="false" customHeight="false" outlineLevel="0" collapsed="false">
      <c r="A123" s="1"/>
      <c r="B123" s="2" t="s">
        <v>802</v>
      </c>
      <c r="E123" s="309" t="s">
        <v>472</v>
      </c>
      <c r="F123" s="1" t="n">
        <v>2</v>
      </c>
      <c r="G123" s="303"/>
      <c r="H123" s="186" t="n">
        <f aca="false">ROUND(F123*G123,2)</f>
        <v>0</v>
      </c>
      <c r="J123" s="301"/>
    </row>
    <row r="125" customFormat="false" ht="12.8" hidden="false" customHeight="false" outlineLevel="0" collapsed="false">
      <c r="A125" s="297" t="s">
        <v>746</v>
      </c>
      <c r="B125" s="2" t="s">
        <v>804</v>
      </c>
    </row>
    <row r="126" customFormat="false" ht="12.8" hidden="false" customHeight="false" outlineLevel="0" collapsed="false">
      <c r="B126" s="2" t="s">
        <v>805</v>
      </c>
      <c r="E126" s="1" t="s">
        <v>583</v>
      </c>
      <c r="F126" s="1" t="n">
        <v>470</v>
      </c>
      <c r="G126" s="303"/>
      <c r="H126" s="186" t="n">
        <f aca="false">ROUND(F126*G126,2)</f>
        <v>0</v>
      </c>
    </row>
    <row r="128" customFormat="false" ht="12.8" hidden="false" customHeight="false" outlineLevel="0" collapsed="false">
      <c r="A128" s="297" t="s">
        <v>753</v>
      </c>
      <c r="B128" s="2" t="s">
        <v>806</v>
      </c>
    </row>
    <row r="129" customFormat="false" ht="12.8" hidden="false" customHeight="false" outlineLevel="0" collapsed="false">
      <c r="B129" s="2" t="s">
        <v>807</v>
      </c>
    </row>
    <row r="130" customFormat="false" ht="12.8" hidden="false" customHeight="false" outlineLevel="0" collapsed="false">
      <c r="B130" s="2" t="s">
        <v>808</v>
      </c>
      <c r="E130" s="1" t="s">
        <v>583</v>
      </c>
      <c r="F130" s="1" t="n">
        <v>30</v>
      </c>
      <c r="G130" s="303"/>
      <c r="H130" s="186" t="n">
        <f aca="false">ROUND(F130*G130,2)</f>
        <v>0</v>
      </c>
    </row>
    <row r="132" customFormat="false" ht="12.8" hidden="false" customHeight="false" outlineLevel="0" collapsed="false">
      <c r="A132" s="297" t="s">
        <v>759</v>
      </c>
      <c r="B132" s="2" t="s">
        <v>809</v>
      </c>
    </row>
    <row r="133" customFormat="false" ht="12.8" hidden="false" customHeight="false" outlineLevel="0" collapsed="false">
      <c r="B133" s="2" t="s">
        <v>810</v>
      </c>
    </row>
    <row r="134" customFormat="false" ht="12.8" hidden="false" customHeight="false" outlineLevel="0" collapsed="false">
      <c r="B134" s="2" t="s">
        <v>811</v>
      </c>
      <c r="E134" s="1" t="s">
        <v>472</v>
      </c>
      <c r="F134" s="1" t="n">
        <v>15</v>
      </c>
      <c r="G134" s="303"/>
      <c r="H134" s="186" t="n">
        <f aca="false">ROUND(F134*G134,2)</f>
        <v>0</v>
      </c>
    </row>
    <row r="136" customFormat="false" ht="12.8" hidden="false" customHeight="false" outlineLevel="0" collapsed="false">
      <c r="A136" s="297" t="s">
        <v>762</v>
      </c>
      <c r="B136" s="2" t="s">
        <v>812</v>
      </c>
      <c r="I136" s="298"/>
    </row>
    <row r="137" customFormat="false" ht="12.8" hidden="false" customHeight="false" outlineLevel="0" collapsed="false">
      <c r="B137" s="2" t="s">
        <v>813</v>
      </c>
      <c r="E137" s="1" t="s">
        <v>472</v>
      </c>
      <c r="F137" s="1" t="n">
        <v>3</v>
      </c>
      <c r="G137" s="303"/>
      <c r="H137" s="186" t="n">
        <f aca="false">ROUND(F137*G137,2)</f>
        <v>0</v>
      </c>
      <c r="I137" s="298"/>
    </row>
    <row r="138" customFormat="false" ht="12.8" hidden="false" customHeight="false" outlineLevel="0" collapsed="false">
      <c r="B138" s="2" t="s">
        <v>814</v>
      </c>
      <c r="E138" s="1" t="s">
        <v>472</v>
      </c>
      <c r="F138" s="1" t="n">
        <v>3</v>
      </c>
      <c r="G138" s="303"/>
      <c r="H138" s="186" t="n">
        <f aca="false">ROUND(F138*G138,2)</f>
        <v>0</v>
      </c>
      <c r="I138" s="298"/>
    </row>
    <row r="139" customFormat="false" ht="12.8" hidden="false" customHeight="false" outlineLevel="0" collapsed="false">
      <c r="I139" s="298"/>
    </row>
    <row r="140" customFormat="false" ht="12.8" hidden="false" customHeight="false" outlineLevel="0" collapsed="false">
      <c r="A140" s="297" t="s">
        <v>766</v>
      </c>
      <c r="B140" s="2" t="s">
        <v>815</v>
      </c>
      <c r="I140" s="298"/>
    </row>
    <row r="141" customFormat="false" ht="12.8" hidden="false" customHeight="false" outlineLevel="0" collapsed="false">
      <c r="B141" s="2" t="s">
        <v>816</v>
      </c>
      <c r="G141" s="2"/>
      <c r="H141" s="2"/>
      <c r="I141" s="298"/>
    </row>
    <row r="142" customFormat="false" ht="12.8" hidden="false" customHeight="false" outlineLevel="0" collapsed="false">
      <c r="B142" s="2" t="s">
        <v>817</v>
      </c>
      <c r="E142" s="1" t="s">
        <v>472</v>
      </c>
      <c r="F142" s="1" t="n">
        <v>2</v>
      </c>
      <c r="G142" s="303"/>
      <c r="H142" s="186" t="n">
        <f aca="false">ROUND(F142*G142,2)</f>
        <v>0</v>
      </c>
      <c r="I142" s="298"/>
    </row>
    <row r="143" customFormat="false" ht="12.8" hidden="false" customHeight="false" outlineLevel="0" collapsed="false">
      <c r="I143" s="323"/>
      <c r="J143" s="323"/>
    </row>
    <row r="144" customFormat="false" ht="21" hidden="false" customHeight="false" outlineLevel="0" collapsed="false">
      <c r="A144" s="297" t="s">
        <v>818</v>
      </c>
      <c r="B144" s="228" t="s">
        <v>819</v>
      </c>
      <c r="I144" s="304"/>
    </row>
    <row r="145" customFormat="false" ht="12.8" hidden="false" customHeight="false" outlineLevel="0" collapsed="false">
      <c r="I145" s="298"/>
    </row>
    <row r="146" customFormat="false" ht="12.8" hidden="false" customHeight="false" outlineLevel="0" collapsed="false">
      <c r="A146" s="300" t="s">
        <v>820</v>
      </c>
      <c r="B146" s="301" t="s">
        <v>681</v>
      </c>
    </row>
    <row r="147" customFormat="false" ht="12.8" hidden="false" customHeight="false" outlineLevel="0" collapsed="false">
      <c r="A147" s="300"/>
      <c r="B147" s="301"/>
    </row>
    <row r="148" customFormat="false" ht="12.8" hidden="false" customHeight="false" outlineLevel="0" collapsed="false">
      <c r="A148" s="297" t="s">
        <v>709</v>
      </c>
      <c r="B148" s="2" t="s">
        <v>821</v>
      </c>
      <c r="I148" s="298"/>
    </row>
    <row r="149" customFormat="false" ht="12.8" hidden="false" customHeight="false" outlineLevel="0" collapsed="false">
      <c r="B149" s="2" t="s">
        <v>822</v>
      </c>
      <c r="E149" s="1" t="s">
        <v>472</v>
      </c>
      <c r="F149" s="1" t="n">
        <v>4</v>
      </c>
      <c r="G149" s="303"/>
      <c r="H149" s="186" t="n">
        <f aca="false">ROUND(F149*G149,2)</f>
        <v>0</v>
      </c>
    </row>
    <row r="151" customFormat="false" ht="12.8" hidden="false" customHeight="false" outlineLevel="0" collapsed="false">
      <c r="A151" s="297" t="s">
        <v>711</v>
      </c>
      <c r="B151" s="2" t="s">
        <v>823</v>
      </c>
    </row>
    <row r="152" customFormat="false" ht="12.8" hidden="false" customHeight="false" outlineLevel="0" collapsed="false">
      <c r="B152" s="2" t="s">
        <v>824</v>
      </c>
      <c r="E152" s="1" t="s">
        <v>472</v>
      </c>
      <c r="F152" s="1" t="n">
        <v>5</v>
      </c>
      <c r="G152" s="303"/>
      <c r="H152" s="186" t="n">
        <f aca="false">ROUND(F152*G152,2)</f>
        <v>0</v>
      </c>
    </row>
    <row r="155" customFormat="false" ht="12.8" hidden="false" customHeight="false" outlineLevel="0" collapsed="false">
      <c r="A155" s="300" t="s">
        <v>825</v>
      </c>
      <c r="B155" s="301" t="s">
        <v>689</v>
      </c>
    </row>
    <row r="157" customFormat="false" ht="12.8" hidden="false" customHeight="false" outlineLevel="0" collapsed="false">
      <c r="A157" s="297" t="s">
        <v>709</v>
      </c>
      <c r="B157" s="2" t="s">
        <v>826</v>
      </c>
    </row>
    <row r="158" customFormat="false" ht="12.8" hidden="false" customHeight="false" outlineLevel="0" collapsed="false">
      <c r="B158" s="2" t="s">
        <v>827</v>
      </c>
      <c r="E158" s="1" t="s">
        <v>583</v>
      </c>
      <c r="F158" s="1" t="n">
        <f aca="false">F6</f>
        <v>470</v>
      </c>
      <c r="G158" s="303"/>
      <c r="H158" s="186" t="n">
        <f aca="false">ROUND(F158*G158,2)</f>
        <v>0</v>
      </c>
    </row>
    <row r="160" customFormat="false" ht="30.75" hidden="false" customHeight="false" outlineLevel="0" collapsed="false">
      <c r="A160" s="297" t="s">
        <v>711</v>
      </c>
      <c r="B160" s="228" t="s">
        <v>828</v>
      </c>
      <c r="E160" s="1" t="s">
        <v>466</v>
      </c>
      <c r="F160" s="1" t="n">
        <v>10</v>
      </c>
      <c r="G160" s="298" t="n">
        <v>45</v>
      </c>
      <c r="H160" s="324" t="n">
        <f aca="false">ROUND(F160*G160,2)</f>
        <v>450</v>
      </c>
    </row>
    <row r="162" customFormat="false" ht="12.8" hidden="false" customHeight="false" outlineLevel="0" collapsed="false">
      <c r="A162" s="297" t="s">
        <v>713</v>
      </c>
      <c r="B162" s="2" t="s">
        <v>829</v>
      </c>
      <c r="E162" s="1" t="s">
        <v>472</v>
      </c>
      <c r="F162" s="1" t="n">
        <v>17</v>
      </c>
      <c r="G162" s="303"/>
      <c r="H162" s="186" t="n">
        <f aca="false">ROUND(F162*G162,2)</f>
        <v>0</v>
      </c>
    </row>
    <row r="164" customFormat="false" ht="12.8" hidden="false" customHeight="false" outlineLevel="0" collapsed="false">
      <c r="A164" s="297" t="s">
        <v>715</v>
      </c>
      <c r="B164" s="2" t="s">
        <v>830</v>
      </c>
      <c r="E164" s="1" t="s">
        <v>472</v>
      </c>
      <c r="F164" s="1" t="n">
        <v>1</v>
      </c>
      <c r="G164" s="303"/>
      <c r="H164" s="186" t="n">
        <f aca="false">ROUND(F164*G164,2)</f>
        <v>0</v>
      </c>
    </row>
    <row r="166" customFormat="false" ht="14.25" hidden="false" customHeight="true" outlineLevel="0" collapsed="false">
      <c r="A166" s="297" t="s">
        <v>719</v>
      </c>
      <c r="B166" s="2" t="s">
        <v>831</v>
      </c>
    </row>
    <row r="167" customFormat="false" ht="12.8" hidden="false" customHeight="false" outlineLevel="0" collapsed="false">
      <c r="B167" s="322" t="s">
        <v>832</v>
      </c>
      <c r="E167" s="1" t="s">
        <v>472</v>
      </c>
      <c r="F167" s="1" t="n">
        <v>1</v>
      </c>
      <c r="G167" s="303"/>
      <c r="H167" s="186" t="n">
        <f aca="false">ROUND(F167*G167,2)</f>
        <v>0</v>
      </c>
    </row>
    <row r="168" customFormat="false" ht="12.8" hidden="false" customHeight="false" outlineLevel="0" collapsed="false">
      <c r="B168" s="322" t="s">
        <v>833</v>
      </c>
      <c r="E168" s="1" t="s">
        <v>472</v>
      </c>
      <c r="F168" s="1" t="n">
        <v>1</v>
      </c>
      <c r="G168" s="303"/>
      <c r="H168" s="186" t="n">
        <f aca="false">ROUND(F168*G168,2)</f>
        <v>0</v>
      </c>
    </row>
    <row r="169" customFormat="false" ht="12.8" hidden="false" customHeight="false" outlineLevel="0" collapsed="false">
      <c r="B169" s="2" t="s">
        <v>834</v>
      </c>
    </row>
    <row r="170" customFormat="false" ht="12.8" hidden="false" customHeight="false" outlineLevel="0" collapsed="false">
      <c r="B170" s="2" t="s">
        <v>835</v>
      </c>
      <c r="E170" s="1" t="s">
        <v>657</v>
      </c>
      <c r="F170" s="1" t="n">
        <v>1</v>
      </c>
      <c r="G170" s="303"/>
      <c r="H170" s="186" t="n">
        <f aca="false">ROUND(F170*G170,2)</f>
        <v>0</v>
      </c>
    </row>
    <row r="172" customFormat="false" ht="12.8" hidden="false" customHeight="false" outlineLevel="0" collapsed="false">
      <c r="B172" s="321"/>
      <c r="H172" s="304"/>
    </row>
    <row r="173" customFormat="false" ht="12.8" hidden="false" customHeight="false" outlineLevel="0" collapsed="false">
      <c r="B173" s="301" t="s">
        <v>836</v>
      </c>
    </row>
    <row r="174" customFormat="false" ht="12.8" hidden="false" customHeight="false" outlineLevel="0" collapsed="false">
      <c r="B174" s="2" t="s">
        <v>837</v>
      </c>
    </row>
    <row r="175" customFormat="false" ht="12.8" hidden="false" customHeight="false" outlineLevel="0" collapsed="false">
      <c r="B175" s="2" t="s">
        <v>838</v>
      </c>
      <c r="E175" s="1" t="n">
        <v>1</v>
      </c>
      <c r="F175" s="1" t="s">
        <v>472</v>
      </c>
    </row>
    <row r="176" customFormat="false" ht="12.8" hidden="false" customHeight="false" outlineLevel="0" collapsed="false">
      <c r="B176" s="2" t="s">
        <v>839</v>
      </c>
      <c r="E176" s="1" t="n">
        <v>1</v>
      </c>
      <c r="F176" s="1" t="s">
        <v>472</v>
      </c>
    </row>
    <row r="177" customFormat="false" ht="12.8" hidden="false" customHeight="false" outlineLevel="0" collapsed="false">
      <c r="B177" s="2" t="s">
        <v>840</v>
      </c>
      <c r="E177" s="1" t="n">
        <v>1</v>
      </c>
      <c r="F177" s="1" t="s">
        <v>472</v>
      </c>
      <c r="G177" s="2"/>
    </row>
    <row r="178" customFormat="false" ht="14.25" hidden="false" customHeight="true" outlineLevel="0" collapsed="false">
      <c r="B178" s="2" t="s">
        <v>841</v>
      </c>
      <c r="E178" s="1" t="n">
        <v>1</v>
      </c>
      <c r="F178" s="1" t="s">
        <v>842</v>
      </c>
      <c r="G178" s="2"/>
    </row>
    <row r="179" customFormat="false" ht="12.8" hidden="false" customHeight="false" outlineLevel="0" collapsed="false">
      <c r="B179" s="2" t="s">
        <v>843</v>
      </c>
      <c r="E179" s="1" t="n">
        <v>1</v>
      </c>
      <c r="F179" s="1" t="s">
        <v>472</v>
      </c>
    </row>
    <row r="180" customFormat="false" ht="14.25" hidden="false" customHeight="true" outlineLevel="0" collapsed="false">
      <c r="B180" s="2" t="s">
        <v>844</v>
      </c>
      <c r="E180" s="1" t="n">
        <v>1</v>
      </c>
      <c r="F180" s="1" t="s">
        <v>472</v>
      </c>
    </row>
    <row r="181" customFormat="false" ht="14.25" hidden="false" customHeight="true" outlineLevel="0" collapsed="false">
      <c r="B181" s="2" t="s">
        <v>845</v>
      </c>
      <c r="E181" s="1" t="n">
        <v>1</v>
      </c>
      <c r="F181" s="1" t="s">
        <v>472</v>
      </c>
    </row>
    <row r="182" customFormat="false" ht="12.8" hidden="false" customHeight="false" outlineLevel="0" collapsed="false">
      <c r="B182" s="2" t="s">
        <v>846</v>
      </c>
      <c r="E182" s="1" t="n">
        <v>3</v>
      </c>
      <c r="F182" s="1" t="s">
        <v>472</v>
      </c>
    </row>
    <row r="183" customFormat="false" ht="12.8" hidden="false" customHeight="false" outlineLevel="0" collapsed="false">
      <c r="B183" s="2" t="s">
        <v>847</v>
      </c>
      <c r="E183" s="1" t="n">
        <v>6</v>
      </c>
      <c r="F183" s="1" t="s">
        <v>472</v>
      </c>
    </row>
    <row r="184" customFormat="false" ht="12.8" hidden="false" customHeight="false" outlineLevel="0" collapsed="false">
      <c r="B184" s="2" t="s">
        <v>848</v>
      </c>
      <c r="E184" s="1" t="n">
        <v>1</v>
      </c>
      <c r="F184" s="1" t="s">
        <v>472</v>
      </c>
    </row>
    <row r="185" customFormat="false" ht="12.8" hidden="false" customHeight="false" outlineLevel="0" collapsed="false">
      <c r="H185" s="304"/>
    </row>
    <row r="186" customFormat="false" ht="12.8" hidden="false" customHeight="false" outlineLevel="0" collapsed="false">
      <c r="B186" s="301"/>
    </row>
    <row r="187" customFormat="false" ht="17.35" hidden="false" customHeight="false" outlineLevel="0" collapsed="false">
      <c r="B187" s="325" t="s">
        <v>849</v>
      </c>
      <c r="I187" s="298"/>
      <c r="J187" s="298"/>
    </row>
    <row r="189" customFormat="false" ht="15" hidden="false" customHeight="false" outlineLevel="0" collapsed="false">
      <c r="B189" s="6" t="s">
        <v>850</v>
      </c>
    </row>
    <row r="191" customFormat="false" ht="12.8" hidden="false" customHeight="false" outlineLevel="0" collapsed="false">
      <c r="A191" s="326" t="s">
        <v>705</v>
      </c>
      <c r="B191" s="327" t="s">
        <v>579</v>
      </c>
      <c r="C191" s="65"/>
      <c r="D191" s="65"/>
      <c r="E191" s="328"/>
      <c r="F191" s="328"/>
      <c r="G191" s="329"/>
      <c r="H191" s="329" t="n">
        <f aca="false">SUM(H6:H14)</f>
        <v>0</v>
      </c>
      <c r="I191" s="298"/>
    </row>
    <row r="192" customFormat="false" ht="12.8" hidden="false" customHeight="false" outlineLevel="0" collapsed="false">
      <c r="A192" s="326" t="s">
        <v>721</v>
      </c>
      <c r="B192" s="327" t="s">
        <v>599</v>
      </c>
      <c r="C192" s="65"/>
      <c r="D192" s="65"/>
      <c r="E192" s="328"/>
      <c r="F192" s="328"/>
      <c r="G192" s="329"/>
      <c r="H192" s="329" t="n">
        <f aca="false">SUM(H21:H68)</f>
        <v>0</v>
      </c>
    </row>
    <row r="193" customFormat="false" ht="12.8" hidden="false" customHeight="false" outlineLevel="0" collapsed="false">
      <c r="A193" s="326" t="s">
        <v>768</v>
      </c>
      <c r="B193" s="327" t="s">
        <v>637</v>
      </c>
      <c r="C193" s="65"/>
      <c r="D193" s="65"/>
      <c r="E193" s="328"/>
      <c r="F193" s="328"/>
      <c r="G193" s="329"/>
      <c r="H193" s="329" t="n">
        <f aca="false">SUM(H73:H142)</f>
        <v>0</v>
      </c>
    </row>
    <row r="194" customFormat="false" ht="12.8" hidden="false" customHeight="false" outlineLevel="0" collapsed="false">
      <c r="A194" s="326" t="s">
        <v>820</v>
      </c>
      <c r="B194" s="327" t="s">
        <v>681</v>
      </c>
      <c r="C194" s="65"/>
      <c r="D194" s="65"/>
      <c r="E194" s="328"/>
      <c r="F194" s="328"/>
      <c r="G194" s="329"/>
      <c r="H194" s="329" t="n">
        <f aca="false">SUM(H146:H152)</f>
        <v>0</v>
      </c>
    </row>
    <row r="195" customFormat="false" ht="12.8" hidden="false" customHeight="false" outlineLevel="0" collapsed="false">
      <c r="A195" s="326" t="s">
        <v>825</v>
      </c>
      <c r="B195" s="327" t="s">
        <v>689</v>
      </c>
      <c r="C195" s="65"/>
      <c r="D195" s="65"/>
      <c r="E195" s="328"/>
      <c r="F195" s="328"/>
      <c r="G195" s="329"/>
      <c r="H195" s="329" t="n">
        <f aca="false">SUM(H156:H170)</f>
        <v>450</v>
      </c>
      <c r="I195" s="298"/>
    </row>
    <row r="196" customFormat="false" ht="12.8" hidden="false" customHeight="false" outlineLevel="0" collapsed="false">
      <c r="A196" s="326"/>
      <c r="B196" s="327" t="s">
        <v>851</v>
      </c>
      <c r="C196" s="327"/>
      <c r="D196" s="327"/>
      <c r="E196" s="330"/>
      <c r="F196" s="330"/>
      <c r="G196" s="331" t="s">
        <v>852</v>
      </c>
      <c r="H196" s="331" t="n">
        <f aca="false">SUM(H191:H195)</f>
        <v>450</v>
      </c>
    </row>
    <row r="197" customFormat="false" ht="12.8" hidden="false" customHeight="false" outlineLevel="0" collapsed="false">
      <c r="A197" s="326" t="s">
        <v>853</v>
      </c>
      <c r="B197" s="327" t="s">
        <v>39</v>
      </c>
      <c r="C197" s="65"/>
      <c r="D197" s="65"/>
      <c r="E197" s="328"/>
      <c r="F197" s="328"/>
      <c r="G197" s="329"/>
      <c r="H197" s="329" t="n">
        <f aca="false">SUM(H191:H195)*0.22</f>
        <v>99</v>
      </c>
    </row>
    <row r="198" customFormat="false" ht="12.8" hidden="false" customHeight="false" outlineLevel="0" collapsed="false">
      <c r="A198" s="326"/>
      <c r="B198" s="65"/>
      <c r="C198" s="65"/>
      <c r="D198" s="65"/>
      <c r="E198" s="328"/>
      <c r="F198" s="328"/>
      <c r="G198" s="329"/>
      <c r="H198" s="329"/>
    </row>
    <row r="199" customFormat="false" ht="12.8" hidden="false" customHeight="false" outlineLevel="0" collapsed="false">
      <c r="A199" s="326"/>
      <c r="B199" s="327" t="s">
        <v>854</v>
      </c>
      <c r="C199" s="327"/>
      <c r="D199" s="327"/>
      <c r="E199" s="330"/>
      <c r="F199" s="330"/>
      <c r="G199" s="331" t="s">
        <v>852</v>
      </c>
      <c r="H199" s="331" t="n">
        <f aca="false">SUM(H196:H197)</f>
        <v>549</v>
      </c>
    </row>
  </sheetData>
  <sheetProtection sheet="true" password="9a51" objects="true" scenarios="true"/>
  <mergeCells count="4">
    <mergeCell ref="A1:H1"/>
    <mergeCell ref="J28:J29"/>
    <mergeCell ref="J81:J82"/>
    <mergeCell ref="I143:J143"/>
  </mergeCells>
  <printOptions headings="false" gridLines="false" gridLinesSet="true" horizontalCentered="false" verticalCentered="false"/>
  <pageMargins left="0.984027777777778" right="0.747916666666667" top="0.984027777777778" bottom="0.984027777777778"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rowBreaks count="3" manualBreakCount="3">
    <brk id="48" man="true" max="16383" min="0"/>
    <brk id="100" man="true" max="16383" min="0"/>
    <brk id="153" man="true" max="16383" min="0"/>
  </rowBreaks>
  <colBreaks count="1" manualBreakCount="1">
    <brk id="8" man="true" max="65535" min="0"/>
  </colBreaks>
</worksheet>
</file>

<file path=xl/worksheets/sheet11.xml><?xml version="1.0" encoding="utf-8"?>
<worksheet xmlns="http://schemas.openxmlformats.org/spreadsheetml/2006/main" xmlns:r="http://schemas.openxmlformats.org/officeDocument/2006/relationships">
  <sheetPr filterMode="false">
    <pageSetUpPr fitToPage="true"/>
  </sheetPr>
  <dimension ref="A1:IV110"/>
  <sheetViews>
    <sheetView showFormulas="false" showGridLines="true" showRowColHeaders="true" showZeros="true" rightToLeft="false" tabSelected="false" showOutlineSymbols="true" defaultGridColor="true" view="pageBreakPreview" topLeftCell="A79" colorId="64" zoomScale="75" zoomScaleNormal="75" zoomScalePageLayoutView="75" workbookViewId="0">
      <selection pane="topLeft" activeCell="G21" activeCellId="0" sqref="G21"/>
    </sheetView>
  </sheetViews>
  <sheetFormatPr defaultRowHeight="12.8" zeroHeight="false" outlineLevelRow="0" outlineLevelCol="0"/>
  <cols>
    <col collapsed="false" customWidth="true" hidden="false" outlineLevel="0" max="1" min="1" style="297" width="4.57"/>
    <col collapsed="false" customWidth="true" hidden="false" outlineLevel="0" max="2" min="2" style="2" width="45.57"/>
    <col collapsed="false" customWidth="false" hidden="true" outlineLevel="0" max="3" min="3" style="2" width="11.52"/>
    <col collapsed="false" customWidth="true" hidden="true" outlineLevel="0" max="4" min="4" style="2" width="6.57"/>
    <col collapsed="false" customWidth="true" hidden="false" outlineLevel="0" max="6" min="5" style="1" width="5.14"/>
    <col collapsed="false" customWidth="true" hidden="false" outlineLevel="0" max="7" min="7" style="298" width="11.14"/>
    <col collapsed="false" customWidth="true" hidden="false" outlineLevel="0" max="8" min="8" style="298" width="12.29"/>
    <col collapsed="false" customWidth="true" hidden="false" outlineLevel="0" max="10" min="9" style="2" width="12.29"/>
    <col collapsed="false" customWidth="true" hidden="false" outlineLevel="0" max="11" min="11" style="2" width="11.86"/>
    <col collapsed="false" customWidth="true" hidden="false" outlineLevel="0" max="12" min="12" style="2" width="10.71"/>
    <col collapsed="false" customWidth="true" hidden="false" outlineLevel="0" max="1025" min="13" style="2" width="9.13"/>
  </cols>
  <sheetData>
    <row r="1" customFormat="false" ht="15" hidden="false" customHeight="false" outlineLevel="0" collapsed="false">
      <c r="A1" s="7" t="s">
        <v>855</v>
      </c>
      <c r="B1" s="7"/>
      <c r="C1" s="7"/>
      <c r="D1" s="7"/>
      <c r="E1" s="7"/>
      <c r="F1" s="7"/>
      <c r="G1" s="7"/>
      <c r="H1" s="7"/>
    </row>
    <row r="2" customFormat="false" ht="12.8" hidden="false" customHeight="false" outlineLevel="0" collapsed="false">
      <c r="G2" s="2"/>
    </row>
    <row r="3" customFormat="false" ht="12.8" hidden="false" customHeight="false" outlineLevel="0" collapsed="false">
      <c r="A3" s="300" t="s">
        <v>705</v>
      </c>
      <c r="B3" s="301" t="s">
        <v>856</v>
      </c>
    </row>
    <row r="4" customFormat="false" ht="12.8" hidden="false" customHeight="false" outlineLevel="0" collapsed="false">
      <c r="A4" s="300"/>
      <c r="B4" s="301"/>
    </row>
    <row r="5" customFormat="false" ht="12.8" hidden="false" customHeight="false" outlineLevel="0" collapsed="false">
      <c r="A5" s="297" t="s">
        <v>709</v>
      </c>
      <c r="B5" s="2" t="s">
        <v>710</v>
      </c>
      <c r="E5" s="1" t="s">
        <v>583</v>
      </c>
      <c r="F5" s="1" t="n">
        <v>70</v>
      </c>
      <c r="G5" s="303"/>
      <c r="H5" s="186" t="n">
        <f aca="false">ROUND(F5*G5,2)</f>
        <v>0</v>
      </c>
    </row>
    <row r="7" customFormat="false" ht="12.8" hidden="false" customHeight="false" outlineLevel="0" collapsed="false">
      <c r="A7" s="297" t="s">
        <v>711</v>
      </c>
      <c r="B7" s="2" t="s">
        <v>712</v>
      </c>
      <c r="E7" s="1" t="s">
        <v>583</v>
      </c>
      <c r="F7" s="1" t="n">
        <f aca="false">F5</f>
        <v>70</v>
      </c>
      <c r="G7" s="303"/>
      <c r="H7" s="186" t="n">
        <f aca="false">ROUND(F7*G7,2)</f>
        <v>0</v>
      </c>
    </row>
    <row r="9" customFormat="false" ht="12.8" hidden="false" customHeight="false" outlineLevel="0" collapsed="false">
      <c r="A9" s="297" t="s">
        <v>713</v>
      </c>
      <c r="B9" s="2" t="s">
        <v>714</v>
      </c>
      <c r="E9" s="1" t="s">
        <v>583</v>
      </c>
      <c r="F9" s="1" t="n">
        <f aca="false">F5</f>
        <v>70</v>
      </c>
      <c r="G9" s="303"/>
      <c r="H9" s="186" t="n">
        <f aca="false">ROUND(F9*G9,2)</f>
        <v>0</v>
      </c>
    </row>
    <row r="11" customFormat="false" ht="12.8" hidden="false" customHeight="false" outlineLevel="0" collapsed="false">
      <c r="A11" s="297" t="s">
        <v>715</v>
      </c>
      <c r="B11" s="2" t="s">
        <v>857</v>
      </c>
      <c r="E11" s="1" t="s">
        <v>717</v>
      </c>
      <c r="F11" s="1" t="n">
        <v>1</v>
      </c>
      <c r="G11" s="303"/>
      <c r="H11" s="186" t="n">
        <f aca="false">ROUND(F11*G11,2)</f>
        <v>0</v>
      </c>
    </row>
    <row r="13" customFormat="false" ht="12.8" hidden="false" customHeight="false" outlineLevel="0" collapsed="false">
      <c r="A13" s="297" t="s">
        <v>719</v>
      </c>
      <c r="B13" s="2" t="s">
        <v>858</v>
      </c>
      <c r="E13" s="1" t="s">
        <v>717</v>
      </c>
      <c r="F13" s="1" t="n">
        <v>1</v>
      </c>
      <c r="G13" s="303"/>
      <c r="H13" s="186" t="n">
        <f aca="false">ROUND(F13*G13,2)</f>
        <v>0</v>
      </c>
    </row>
    <row r="16" customFormat="false" ht="12.8" hidden="false" customHeight="false" outlineLevel="0" collapsed="false">
      <c r="A16" s="300" t="s">
        <v>721</v>
      </c>
      <c r="B16" s="301" t="s">
        <v>859</v>
      </c>
    </row>
    <row r="17" customFormat="false" ht="12.8" hidden="false" customHeight="false" outlineLevel="0" collapsed="false">
      <c r="A17" s="300"/>
      <c r="B17" s="301"/>
    </row>
    <row r="18" customFormat="false" ht="12.8" hidden="false" customHeight="false" outlineLevel="0" collapsed="false">
      <c r="A18" s="297" t="s">
        <v>709</v>
      </c>
      <c r="B18" s="2" t="s">
        <v>733</v>
      </c>
      <c r="G18" s="311"/>
    </row>
    <row r="19" customFormat="false" ht="12.8" hidden="false" customHeight="false" outlineLevel="0" collapsed="false">
      <c r="B19" s="2" t="s">
        <v>734</v>
      </c>
    </row>
    <row r="20" customFormat="false" ht="12.8" hidden="false" customHeight="false" outlineLevel="0" collapsed="false">
      <c r="B20" s="2" t="s">
        <v>735</v>
      </c>
    </row>
    <row r="21" customFormat="false" ht="12.8" hidden="false" customHeight="false" outlineLevel="0" collapsed="false">
      <c r="B21" s="2" t="s">
        <v>736</v>
      </c>
      <c r="E21" s="1" t="s">
        <v>583</v>
      </c>
      <c r="F21" s="1" t="n">
        <v>57</v>
      </c>
      <c r="G21" s="312"/>
      <c r="H21" s="186" t="n">
        <f aca="false">ROUND(F21*G21,2)</f>
        <v>0</v>
      </c>
    </row>
    <row r="23" customFormat="false" ht="12.8" hidden="false" customHeight="false" outlineLevel="0" collapsed="false">
      <c r="A23" s="297" t="s">
        <v>711</v>
      </c>
      <c r="B23" s="2" t="s">
        <v>738</v>
      </c>
    </row>
    <row r="24" customFormat="false" ht="12.8" hidden="false" customHeight="false" outlineLevel="0" collapsed="false">
      <c r="B24" s="2" t="s">
        <v>739</v>
      </c>
    </row>
    <row r="25" customFormat="false" ht="12.8" hidden="false" customHeight="false" outlineLevel="0" collapsed="false">
      <c r="B25" s="2" t="s">
        <v>740</v>
      </c>
      <c r="E25" s="1" t="s">
        <v>741</v>
      </c>
      <c r="F25" s="1" t="n">
        <f aca="false">F21</f>
        <v>57</v>
      </c>
      <c r="G25" s="303"/>
      <c r="H25" s="186" t="n">
        <f aca="false">ROUND(F25*G25,2)</f>
        <v>0</v>
      </c>
      <c r="I25" s="298"/>
    </row>
    <row r="26" customFormat="false" ht="12.8" hidden="false" customHeight="false" outlineLevel="0" collapsed="false">
      <c r="A26" s="300"/>
      <c r="B26" s="301"/>
      <c r="J26" s="298"/>
    </row>
    <row r="27" customFormat="false" ht="12.8" hidden="false" customHeight="false" outlineLevel="0" collapsed="false">
      <c r="A27" s="297" t="s">
        <v>713</v>
      </c>
      <c r="B27" s="2" t="s">
        <v>733</v>
      </c>
      <c r="G27" s="311"/>
      <c r="H27" s="311"/>
      <c r="I27" s="298"/>
    </row>
    <row r="28" customFormat="false" ht="12.8" hidden="false" customHeight="false" outlineLevel="0" collapsed="false">
      <c r="B28" s="2" t="s">
        <v>747</v>
      </c>
      <c r="G28" s="311"/>
      <c r="H28" s="311"/>
    </row>
    <row r="29" customFormat="false" ht="12.8" hidden="false" customHeight="false" outlineLevel="0" collapsed="false">
      <c r="B29" s="2" t="s">
        <v>748</v>
      </c>
      <c r="G29" s="311"/>
      <c r="H29" s="311"/>
      <c r="I29" s="298"/>
    </row>
    <row r="30" customFormat="false" ht="12.8" hidden="false" customHeight="false" outlineLevel="0" collapsed="false">
      <c r="B30" s="2" t="s">
        <v>749</v>
      </c>
      <c r="G30" s="311"/>
      <c r="H30" s="311"/>
      <c r="I30" s="298"/>
    </row>
    <row r="31" customFormat="false" ht="12.8" hidden="false" customHeight="false" outlineLevel="0" collapsed="false">
      <c r="B31" s="2" t="s">
        <v>860</v>
      </c>
      <c r="G31" s="2"/>
      <c r="H31" s="2"/>
      <c r="I31" s="298"/>
    </row>
    <row r="32" customFormat="false" ht="12.8" hidden="false" customHeight="false" outlineLevel="0" collapsed="false">
      <c r="B32" s="2" t="s">
        <v>751</v>
      </c>
      <c r="G32" s="2"/>
      <c r="H32" s="2"/>
      <c r="I32" s="298"/>
    </row>
    <row r="33" customFormat="false" ht="12.8" hidden="false" customHeight="false" outlineLevel="0" collapsed="false">
      <c r="B33" s="2" t="s">
        <v>752</v>
      </c>
      <c r="E33" s="1" t="s">
        <v>583</v>
      </c>
      <c r="F33" s="1" t="n">
        <v>13</v>
      </c>
      <c r="G33" s="312"/>
      <c r="H33" s="186" t="n">
        <f aca="false">ROUND(F33*G33,2)</f>
        <v>0</v>
      </c>
      <c r="I33" s="298"/>
    </row>
    <row r="34" customFormat="false" ht="12.8" hidden="false" customHeight="false" outlineLevel="0" collapsed="false">
      <c r="G34" s="311"/>
      <c r="H34" s="311"/>
      <c r="I34" s="298"/>
    </row>
    <row r="35" customFormat="false" ht="12.8" hidden="false" customHeight="false" outlineLevel="0" collapsed="false">
      <c r="A35" s="297" t="s">
        <v>715</v>
      </c>
      <c r="B35" s="2" t="s">
        <v>760</v>
      </c>
      <c r="G35" s="311"/>
      <c r="H35" s="311"/>
      <c r="J35" s="298"/>
    </row>
    <row r="36" customFormat="false" ht="12.8" hidden="false" customHeight="false" outlineLevel="0" collapsed="false">
      <c r="B36" s="2" t="s">
        <v>761</v>
      </c>
      <c r="E36" s="1" t="s">
        <v>741</v>
      </c>
      <c r="F36" s="1" t="n">
        <f aca="false">2*F5</f>
        <v>140</v>
      </c>
      <c r="G36" s="312"/>
      <c r="H36" s="186" t="n">
        <f aca="false">ROUND(F36*G36,2)</f>
        <v>0</v>
      </c>
      <c r="J36" s="298"/>
    </row>
    <row r="37" customFormat="false" ht="12.8" hidden="false" customHeight="false" outlineLevel="0" collapsed="false">
      <c r="I37" s="298"/>
    </row>
    <row r="38" customFormat="false" ht="12.8" hidden="false" customHeight="false" outlineLevel="0" collapsed="false">
      <c r="A38" s="297" t="s">
        <v>719</v>
      </c>
      <c r="B38" s="2" t="s">
        <v>861</v>
      </c>
    </row>
    <row r="39" customFormat="false" ht="12.8" hidden="false" customHeight="false" outlineLevel="0" collapsed="false">
      <c r="B39" s="2" t="s">
        <v>764</v>
      </c>
      <c r="I39" s="298"/>
    </row>
    <row r="40" customFormat="false" ht="12.8" hidden="false" customHeight="false" outlineLevel="0" collapsed="false">
      <c r="B40" s="2" t="s">
        <v>862</v>
      </c>
      <c r="E40" s="1" t="s">
        <v>472</v>
      </c>
      <c r="F40" s="1" t="n">
        <v>2</v>
      </c>
      <c r="G40" s="303"/>
      <c r="H40" s="186" t="n">
        <f aca="false">ROUND(F40*G40,2)</f>
        <v>0</v>
      </c>
      <c r="I40" s="298"/>
    </row>
    <row r="41" customFormat="false" ht="12.8" hidden="false" customHeight="false" outlineLevel="0" collapsed="false">
      <c r="G41" s="311"/>
      <c r="H41" s="311"/>
      <c r="J41" s="298"/>
    </row>
    <row r="42" customFormat="false" ht="12.8" hidden="false" customHeight="false" outlineLevel="0" collapsed="false">
      <c r="A42" s="297" t="s">
        <v>737</v>
      </c>
      <c r="B42" s="2" t="s">
        <v>863</v>
      </c>
      <c r="J42" s="298"/>
    </row>
    <row r="43" customFormat="false" ht="12.8" hidden="false" customHeight="false" outlineLevel="0" collapsed="false">
      <c r="B43" s="2" t="s">
        <v>864</v>
      </c>
      <c r="J43" s="298"/>
    </row>
    <row r="44" customFormat="false" ht="12.8" hidden="false" customHeight="false" outlineLevel="0" collapsed="false">
      <c r="B44" s="2" t="s">
        <v>865</v>
      </c>
      <c r="E44" s="1" t="s">
        <v>472</v>
      </c>
      <c r="F44" s="1" t="n">
        <v>1</v>
      </c>
      <c r="G44" s="303"/>
      <c r="H44" s="186" t="n">
        <f aca="false">ROUND(F44*G44,2)</f>
        <v>0</v>
      </c>
      <c r="J44" s="298"/>
    </row>
    <row r="45" customFormat="false" ht="12.8" hidden="false" customHeight="false" outlineLevel="0" collapsed="false">
      <c r="J45" s="298"/>
    </row>
    <row r="46" customFormat="false" ht="12.8" hidden="false" customHeight="false" outlineLevel="0" collapsed="false">
      <c r="A46" s="297" t="s">
        <v>742</v>
      </c>
      <c r="B46" s="2" t="s">
        <v>866</v>
      </c>
      <c r="H46" s="298" t="n">
        <f aca="false">ROUND(I46,0)</f>
        <v>0</v>
      </c>
    </row>
    <row r="47" customFormat="false" ht="12.8" hidden="false" customHeight="false" outlineLevel="0" collapsed="false">
      <c r="G47" s="311"/>
      <c r="J47" s="304"/>
    </row>
    <row r="48" customFormat="false" ht="12.8" hidden="false" customHeight="false" outlineLevel="0" collapsed="false">
      <c r="A48" s="300" t="s">
        <v>768</v>
      </c>
      <c r="B48" s="301" t="s">
        <v>867</v>
      </c>
    </row>
    <row r="50" customFormat="false" ht="12.8" hidden="false" customHeight="false" outlineLevel="0" collapsed="false">
      <c r="A50" s="297" t="s">
        <v>709</v>
      </c>
      <c r="B50" s="2" t="s">
        <v>789</v>
      </c>
    </row>
    <row r="51" customFormat="false" ht="12.8" hidden="false" customHeight="false" outlineLevel="0" collapsed="false">
      <c r="B51" s="2" t="s">
        <v>868</v>
      </c>
      <c r="E51" s="1" t="s">
        <v>583</v>
      </c>
      <c r="F51" s="1" t="n">
        <v>80</v>
      </c>
      <c r="G51" s="303"/>
      <c r="H51" s="186" t="n">
        <f aca="false">ROUND(F51*G51,2)</f>
        <v>0</v>
      </c>
      <c r="I51" s="311"/>
    </row>
    <row r="52" customFormat="false" ht="14.25" hidden="false" customHeight="true" outlineLevel="0" collapsed="false">
      <c r="I52" s="311"/>
    </row>
    <row r="53" customFormat="false" ht="12.8" hidden="false" customHeight="false" outlineLevel="0" collapsed="false">
      <c r="A53" s="297" t="s">
        <v>711</v>
      </c>
      <c r="B53" s="2" t="s">
        <v>792</v>
      </c>
    </row>
    <row r="54" customFormat="false" ht="12.8" hidden="false" customHeight="false" outlineLevel="0" collapsed="false">
      <c r="B54" s="2" t="s">
        <v>793</v>
      </c>
      <c r="E54" s="1" t="s">
        <v>472</v>
      </c>
      <c r="F54" s="1" t="n">
        <v>2</v>
      </c>
      <c r="G54" s="303"/>
      <c r="H54" s="186" t="n">
        <f aca="false">ROUND(F54*G54,2)</f>
        <v>0</v>
      </c>
      <c r="J54" s="298"/>
    </row>
    <row r="55" customFormat="false" ht="12.8" hidden="false" customHeight="false" outlineLevel="0" collapsed="false">
      <c r="G55" s="311"/>
      <c r="I55" s="304"/>
      <c r="J55" s="298"/>
    </row>
    <row r="56" customFormat="false" ht="12.8" hidden="false" customHeight="false" outlineLevel="0" collapsed="false">
      <c r="A56" s="297" t="s">
        <v>713</v>
      </c>
      <c r="B56" s="2" t="s">
        <v>869</v>
      </c>
    </row>
    <row r="57" customFormat="false" ht="12.8" hidden="false" customHeight="false" outlineLevel="0" collapsed="false">
      <c r="B57" s="2" t="s">
        <v>870</v>
      </c>
      <c r="J57" s="298"/>
    </row>
    <row r="58" customFormat="false" ht="12.8" hidden="false" customHeight="false" outlineLevel="0" collapsed="false">
      <c r="B58" s="2" t="s">
        <v>871</v>
      </c>
      <c r="E58" s="1" t="s">
        <v>657</v>
      </c>
      <c r="F58" s="1" t="n">
        <v>1</v>
      </c>
      <c r="G58" s="303"/>
      <c r="H58" s="186" t="n">
        <f aca="false">ROUND(F58*G58,2)</f>
        <v>0</v>
      </c>
      <c r="I58" s="304"/>
      <c r="J58" s="298"/>
    </row>
    <row r="59" customFormat="false" ht="12.8" hidden="false" customHeight="false" outlineLevel="0" collapsed="false">
      <c r="G59" s="311"/>
      <c r="I59" s="304"/>
      <c r="J59" s="298"/>
    </row>
    <row r="60" customFormat="false" ht="12.8" hidden="false" customHeight="false" outlineLevel="0" collapsed="false">
      <c r="A60" s="297" t="s">
        <v>715</v>
      </c>
      <c r="B60" s="2" t="s">
        <v>872</v>
      </c>
      <c r="I60" s="311"/>
    </row>
    <row r="61" customFormat="false" ht="12.8" hidden="false" customHeight="false" outlineLevel="0" collapsed="false">
      <c r="B61" s="2" t="s">
        <v>873</v>
      </c>
      <c r="G61" s="2"/>
      <c r="H61" s="2"/>
      <c r="I61" s="298"/>
    </row>
    <row r="62" customFormat="false" ht="12.8" hidden="false" customHeight="false" outlineLevel="0" collapsed="false">
      <c r="B62" s="2" t="s">
        <v>874</v>
      </c>
      <c r="E62" s="1" t="s">
        <v>472</v>
      </c>
      <c r="F62" s="1" t="n">
        <v>1</v>
      </c>
      <c r="G62" s="303"/>
      <c r="H62" s="186" t="n">
        <f aca="false">ROUND(F62*G62,2)</f>
        <v>0</v>
      </c>
      <c r="I62" s="298"/>
    </row>
    <row r="63" customFormat="false" ht="12.8" hidden="false" customHeight="false" outlineLevel="0" collapsed="false">
      <c r="I63" s="298"/>
    </row>
    <row r="64" customFormat="false" ht="12.8" hidden="false" customHeight="false" outlineLevel="0" collapsed="false">
      <c r="A64" s="297" t="s">
        <v>719</v>
      </c>
      <c r="B64" s="2" t="s">
        <v>875</v>
      </c>
      <c r="I64" s="298"/>
    </row>
    <row r="65" customFormat="false" ht="12.8" hidden="false" customHeight="false" outlineLevel="0" collapsed="false">
      <c r="I65" s="298"/>
    </row>
    <row r="66" customFormat="false" ht="12.8" hidden="false" customHeight="false" outlineLevel="0" collapsed="false">
      <c r="I66" s="298"/>
      <c r="J66" s="298"/>
    </row>
    <row r="67" customFormat="false" ht="12.8" hidden="false" customHeight="false" outlineLevel="0" collapsed="false">
      <c r="A67" s="300" t="s">
        <v>820</v>
      </c>
      <c r="B67" s="301" t="s">
        <v>876</v>
      </c>
      <c r="I67" s="298"/>
      <c r="J67" s="298"/>
    </row>
    <row r="68" customFormat="false" ht="12.8" hidden="false" customHeight="false" outlineLevel="0" collapsed="false">
      <c r="A68" s="300"/>
      <c r="B68" s="301"/>
      <c r="I68" s="1"/>
      <c r="M68" s="309"/>
      <c r="N68" s="1"/>
      <c r="O68" s="298"/>
      <c r="P68" s="298"/>
      <c r="Q68" s="1"/>
      <c r="U68" s="309"/>
      <c r="V68" s="1"/>
      <c r="W68" s="298"/>
      <c r="X68" s="298"/>
      <c r="Y68" s="1"/>
      <c r="AC68" s="309"/>
      <c r="AD68" s="1"/>
      <c r="AE68" s="298"/>
      <c r="AF68" s="298"/>
      <c r="AG68" s="1"/>
      <c r="AK68" s="309"/>
      <c r="AL68" s="1"/>
      <c r="AM68" s="298"/>
      <c r="AN68" s="298"/>
      <c r="AO68" s="1"/>
      <c r="AS68" s="309"/>
      <c r="AT68" s="1"/>
      <c r="AU68" s="298"/>
      <c r="AV68" s="298"/>
      <c r="AW68" s="1"/>
      <c r="BA68" s="309"/>
      <c r="BB68" s="1"/>
      <c r="BC68" s="298"/>
      <c r="BD68" s="298"/>
      <c r="BE68" s="1"/>
      <c r="BI68" s="309"/>
      <c r="BJ68" s="1"/>
      <c r="BK68" s="298"/>
      <c r="BL68" s="298"/>
      <c r="BM68" s="1"/>
      <c r="BQ68" s="309"/>
      <c r="BR68" s="1"/>
      <c r="BS68" s="298"/>
      <c r="BT68" s="298"/>
      <c r="BU68" s="1"/>
      <c r="BY68" s="309"/>
      <c r="BZ68" s="1"/>
      <c r="CA68" s="298"/>
      <c r="CB68" s="298"/>
      <c r="CC68" s="1"/>
      <c r="CG68" s="309"/>
      <c r="CH68" s="1"/>
      <c r="CI68" s="298"/>
      <c r="CJ68" s="298"/>
      <c r="CK68" s="1"/>
      <c r="CO68" s="309"/>
      <c r="CP68" s="1"/>
      <c r="CQ68" s="298"/>
      <c r="CR68" s="298"/>
      <c r="CS68" s="1"/>
      <c r="CW68" s="309"/>
      <c r="CX68" s="1"/>
      <c r="CY68" s="298"/>
      <c r="CZ68" s="298"/>
      <c r="DA68" s="1"/>
      <c r="DE68" s="309"/>
      <c r="DF68" s="1"/>
      <c r="DG68" s="298"/>
      <c r="DH68" s="298"/>
      <c r="DI68" s="1"/>
      <c r="DM68" s="309"/>
      <c r="DN68" s="1"/>
      <c r="DO68" s="298"/>
      <c r="DP68" s="298"/>
      <c r="DQ68" s="1"/>
      <c r="DU68" s="309"/>
      <c r="DV68" s="1"/>
      <c r="DW68" s="298"/>
      <c r="DX68" s="298"/>
      <c r="DY68" s="1"/>
      <c r="EC68" s="309"/>
      <c r="ED68" s="1"/>
      <c r="EE68" s="298"/>
      <c r="EF68" s="298"/>
      <c r="EG68" s="1"/>
      <c r="EK68" s="309"/>
      <c r="EL68" s="1"/>
      <c r="EM68" s="298"/>
      <c r="EN68" s="298"/>
      <c r="EO68" s="1"/>
      <c r="ES68" s="309"/>
      <c r="ET68" s="1"/>
      <c r="EU68" s="298"/>
      <c r="EV68" s="298"/>
      <c r="EW68" s="1"/>
      <c r="FA68" s="309"/>
      <c r="FB68" s="1"/>
      <c r="FC68" s="298"/>
      <c r="FD68" s="298"/>
      <c r="FE68" s="1"/>
      <c r="FI68" s="309"/>
      <c r="FJ68" s="1"/>
      <c r="FK68" s="298"/>
      <c r="FL68" s="298"/>
      <c r="FM68" s="1"/>
      <c r="FQ68" s="309"/>
      <c r="FR68" s="1"/>
      <c r="FS68" s="298"/>
      <c r="FT68" s="298"/>
      <c r="FU68" s="1"/>
      <c r="FY68" s="309"/>
      <c r="FZ68" s="1"/>
      <c r="GA68" s="298"/>
      <c r="GB68" s="298"/>
      <c r="GC68" s="1"/>
      <c r="GG68" s="309"/>
      <c r="GH68" s="1"/>
      <c r="GI68" s="298"/>
      <c r="GJ68" s="298"/>
      <c r="GK68" s="1"/>
      <c r="GO68" s="309"/>
      <c r="GP68" s="1"/>
      <c r="GQ68" s="298"/>
      <c r="GR68" s="298"/>
      <c r="GS68" s="1"/>
      <c r="GW68" s="309"/>
      <c r="GX68" s="1"/>
      <c r="GY68" s="298"/>
      <c r="GZ68" s="298"/>
      <c r="HA68" s="1"/>
      <c r="HE68" s="309"/>
      <c r="HF68" s="1"/>
      <c r="HG68" s="298"/>
      <c r="HH68" s="298"/>
      <c r="HI68" s="1"/>
      <c r="HM68" s="309"/>
      <c r="HN68" s="1"/>
      <c r="HO68" s="298"/>
      <c r="HP68" s="298"/>
      <c r="HQ68" s="1"/>
      <c r="HU68" s="309"/>
      <c r="HV68" s="1"/>
      <c r="HW68" s="298"/>
      <c r="HX68" s="298"/>
      <c r="HY68" s="1"/>
      <c r="IC68" s="309"/>
      <c r="ID68" s="1"/>
      <c r="IE68" s="298"/>
      <c r="IF68" s="298"/>
      <c r="IG68" s="1"/>
      <c r="IK68" s="309"/>
      <c r="IL68" s="1"/>
      <c r="IM68" s="298"/>
      <c r="IN68" s="298"/>
      <c r="IO68" s="1"/>
      <c r="IS68" s="309"/>
      <c r="IT68" s="1"/>
      <c r="IU68" s="298"/>
      <c r="IV68" s="298"/>
    </row>
    <row r="69" customFormat="false" ht="12.8" hidden="false" customHeight="false" outlineLevel="0" collapsed="false">
      <c r="A69" s="297" t="s">
        <v>709</v>
      </c>
      <c r="B69" s="2" t="s">
        <v>877</v>
      </c>
      <c r="I69" s="1"/>
      <c r="M69" s="309"/>
      <c r="N69" s="1"/>
      <c r="O69" s="298"/>
      <c r="P69" s="298"/>
      <c r="Q69" s="1"/>
      <c r="U69" s="309"/>
      <c r="V69" s="1"/>
      <c r="W69" s="298"/>
      <c r="X69" s="298"/>
      <c r="Y69" s="1"/>
      <c r="AC69" s="309"/>
      <c r="AD69" s="1"/>
      <c r="AE69" s="298"/>
      <c r="AF69" s="298"/>
      <c r="AG69" s="1"/>
      <c r="AK69" s="309"/>
      <c r="AL69" s="1"/>
      <c r="AM69" s="298"/>
      <c r="AN69" s="298"/>
      <c r="AO69" s="1"/>
      <c r="AS69" s="309"/>
      <c r="AT69" s="1"/>
      <c r="AU69" s="298"/>
      <c r="AV69" s="298"/>
      <c r="AW69" s="1"/>
      <c r="BA69" s="309"/>
      <c r="BB69" s="1"/>
      <c r="BC69" s="298"/>
      <c r="BD69" s="298"/>
      <c r="BE69" s="1"/>
      <c r="BI69" s="309"/>
      <c r="BJ69" s="1"/>
      <c r="BK69" s="298"/>
      <c r="BL69" s="298"/>
      <c r="BM69" s="1"/>
      <c r="BQ69" s="309"/>
      <c r="BR69" s="1"/>
      <c r="BS69" s="298"/>
      <c r="BT69" s="298"/>
      <c r="BU69" s="1"/>
      <c r="BY69" s="309"/>
      <c r="BZ69" s="1"/>
      <c r="CA69" s="298"/>
      <c r="CB69" s="298"/>
      <c r="CC69" s="1"/>
      <c r="CG69" s="309"/>
      <c r="CH69" s="1"/>
      <c r="CI69" s="298"/>
      <c r="CJ69" s="298"/>
      <c r="CK69" s="1"/>
      <c r="CO69" s="309"/>
      <c r="CP69" s="1"/>
      <c r="CQ69" s="298"/>
      <c r="CR69" s="298"/>
      <c r="CS69" s="1"/>
      <c r="CW69" s="309"/>
      <c r="CX69" s="1"/>
      <c r="CY69" s="298"/>
      <c r="CZ69" s="298"/>
      <c r="DA69" s="1"/>
      <c r="DE69" s="309"/>
      <c r="DF69" s="1"/>
      <c r="DG69" s="298"/>
      <c r="DH69" s="298"/>
      <c r="DI69" s="1"/>
      <c r="DM69" s="309"/>
      <c r="DN69" s="1"/>
      <c r="DO69" s="298"/>
      <c r="DP69" s="298"/>
      <c r="DQ69" s="1"/>
      <c r="DU69" s="309"/>
      <c r="DV69" s="1"/>
      <c r="DW69" s="298"/>
      <c r="DX69" s="298"/>
      <c r="DY69" s="1"/>
      <c r="EC69" s="309"/>
      <c r="ED69" s="1"/>
      <c r="EE69" s="298"/>
      <c r="EF69" s="298"/>
      <c r="EG69" s="1"/>
      <c r="EK69" s="309"/>
      <c r="EL69" s="1"/>
      <c r="EM69" s="298"/>
      <c r="EN69" s="298"/>
      <c r="EO69" s="1"/>
      <c r="ES69" s="309"/>
      <c r="ET69" s="1"/>
      <c r="EU69" s="298"/>
      <c r="EV69" s="298"/>
      <c r="EW69" s="1"/>
      <c r="FA69" s="309"/>
      <c r="FB69" s="1"/>
      <c r="FC69" s="298"/>
      <c r="FD69" s="298"/>
      <c r="FE69" s="1"/>
      <c r="FI69" s="309"/>
      <c r="FJ69" s="1"/>
      <c r="FK69" s="298"/>
      <c r="FL69" s="298"/>
      <c r="FM69" s="1"/>
      <c r="FQ69" s="309"/>
      <c r="FR69" s="1"/>
      <c r="FS69" s="298"/>
      <c r="FT69" s="298"/>
      <c r="FU69" s="1"/>
      <c r="FY69" s="309"/>
      <c r="FZ69" s="1"/>
      <c r="GA69" s="298"/>
      <c r="GB69" s="298"/>
      <c r="GC69" s="1"/>
      <c r="GG69" s="309"/>
      <c r="GH69" s="1"/>
      <c r="GI69" s="298"/>
      <c r="GJ69" s="298"/>
      <c r="GK69" s="1"/>
      <c r="GO69" s="309"/>
      <c r="GP69" s="1"/>
      <c r="GQ69" s="298"/>
      <c r="GR69" s="298"/>
      <c r="GS69" s="1"/>
      <c r="GW69" s="309"/>
      <c r="GX69" s="1"/>
      <c r="GY69" s="298"/>
      <c r="GZ69" s="298"/>
      <c r="HA69" s="1"/>
      <c r="HE69" s="309"/>
      <c r="HF69" s="1"/>
      <c r="HG69" s="298"/>
      <c r="HH69" s="298"/>
      <c r="HI69" s="1"/>
      <c r="HM69" s="309"/>
      <c r="HN69" s="1"/>
      <c r="HO69" s="298"/>
      <c r="HP69" s="298"/>
      <c r="HQ69" s="1"/>
      <c r="HU69" s="309"/>
      <c r="HV69" s="1"/>
      <c r="HW69" s="298"/>
      <c r="HX69" s="298"/>
      <c r="HY69" s="1"/>
      <c r="IC69" s="309"/>
      <c r="ID69" s="1"/>
      <c r="IE69" s="298"/>
      <c r="IF69" s="298"/>
      <c r="IG69" s="1"/>
      <c r="IK69" s="309"/>
      <c r="IL69" s="1"/>
      <c r="IM69" s="298"/>
      <c r="IN69" s="298"/>
      <c r="IO69" s="1"/>
      <c r="IS69" s="309"/>
      <c r="IT69" s="1"/>
      <c r="IU69" s="298"/>
      <c r="IV69" s="298"/>
    </row>
    <row r="70" customFormat="false" ht="12.8" hidden="false" customHeight="false" outlineLevel="0" collapsed="false">
      <c r="A70" s="300"/>
      <c r="B70" s="301"/>
      <c r="I70" s="1"/>
      <c r="M70" s="309"/>
      <c r="N70" s="1"/>
      <c r="O70" s="298"/>
      <c r="P70" s="298"/>
      <c r="Q70" s="1"/>
      <c r="U70" s="309"/>
      <c r="V70" s="1"/>
      <c r="W70" s="298"/>
      <c r="X70" s="298"/>
      <c r="Y70" s="1"/>
      <c r="AC70" s="309"/>
      <c r="AD70" s="1"/>
      <c r="AE70" s="298"/>
      <c r="AF70" s="298"/>
      <c r="AG70" s="1"/>
      <c r="AK70" s="309"/>
      <c r="AL70" s="1"/>
      <c r="AM70" s="298"/>
      <c r="AN70" s="298"/>
      <c r="AO70" s="1"/>
      <c r="AS70" s="309"/>
      <c r="AT70" s="1"/>
      <c r="AU70" s="298"/>
      <c r="AV70" s="298"/>
      <c r="AW70" s="1"/>
      <c r="BA70" s="309"/>
      <c r="BB70" s="1"/>
      <c r="BC70" s="298"/>
      <c r="BD70" s="298"/>
      <c r="BE70" s="1"/>
      <c r="BI70" s="309"/>
      <c r="BJ70" s="1"/>
      <c r="BK70" s="298"/>
      <c r="BL70" s="298"/>
      <c r="BM70" s="1"/>
      <c r="BQ70" s="309"/>
      <c r="BR70" s="1"/>
      <c r="BS70" s="298"/>
      <c r="BT70" s="298"/>
      <c r="BU70" s="1"/>
      <c r="BY70" s="309"/>
      <c r="BZ70" s="1"/>
      <c r="CA70" s="298"/>
      <c r="CB70" s="298"/>
      <c r="CC70" s="1"/>
      <c r="CG70" s="309"/>
      <c r="CH70" s="1"/>
      <c r="CI70" s="298"/>
      <c r="CJ70" s="298"/>
      <c r="CK70" s="1"/>
      <c r="CO70" s="309"/>
      <c r="CP70" s="1"/>
      <c r="CQ70" s="298"/>
      <c r="CR70" s="298"/>
      <c r="CS70" s="1"/>
      <c r="CW70" s="309"/>
      <c r="CX70" s="1"/>
      <c r="CY70" s="298"/>
      <c r="CZ70" s="298"/>
      <c r="DA70" s="1"/>
      <c r="DE70" s="309"/>
      <c r="DF70" s="1"/>
      <c r="DG70" s="298"/>
      <c r="DH70" s="298"/>
      <c r="DI70" s="1"/>
      <c r="DM70" s="309"/>
      <c r="DN70" s="1"/>
      <c r="DO70" s="298"/>
      <c r="DP70" s="298"/>
      <c r="DQ70" s="1"/>
      <c r="DU70" s="309"/>
      <c r="DV70" s="1"/>
      <c r="DW70" s="298"/>
      <c r="DX70" s="298"/>
      <c r="DY70" s="1"/>
      <c r="EC70" s="309"/>
      <c r="ED70" s="1"/>
      <c r="EE70" s="298"/>
      <c r="EF70" s="298"/>
      <c r="EG70" s="1"/>
      <c r="EK70" s="309"/>
      <c r="EL70" s="1"/>
      <c r="EM70" s="298"/>
      <c r="EN70" s="298"/>
      <c r="EO70" s="1"/>
      <c r="ES70" s="309"/>
      <c r="ET70" s="1"/>
      <c r="EU70" s="298"/>
      <c r="EV70" s="298"/>
      <c r="EW70" s="1"/>
      <c r="FA70" s="309"/>
      <c r="FB70" s="1"/>
      <c r="FC70" s="298"/>
      <c r="FD70" s="298"/>
      <c r="FE70" s="1"/>
      <c r="FI70" s="309"/>
      <c r="FJ70" s="1"/>
      <c r="FK70" s="298"/>
      <c r="FL70" s="298"/>
      <c r="FM70" s="1"/>
      <c r="FQ70" s="309"/>
      <c r="FR70" s="1"/>
      <c r="FS70" s="298"/>
      <c r="FT70" s="298"/>
      <c r="FU70" s="1"/>
      <c r="FY70" s="309"/>
      <c r="FZ70" s="1"/>
      <c r="GA70" s="298"/>
      <c r="GB70" s="298"/>
      <c r="GC70" s="1"/>
      <c r="GG70" s="309"/>
      <c r="GH70" s="1"/>
      <c r="GI70" s="298"/>
      <c r="GJ70" s="298"/>
      <c r="GK70" s="1"/>
      <c r="GO70" s="309"/>
      <c r="GP70" s="1"/>
      <c r="GQ70" s="298"/>
      <c r="GR70" s="298"/>
      <c r="GS70" s="1"/>
      <c r="GW70" s="309"/>
      <c r="GX70" s="1"/>
      <c r="GY70" s="298"/>
      <c r="GZ70" s="298"/>
      <c r="HA70" s="1"/>
      <c r="HE70" s="309"/>
      <c r="HF70" s="1"/>
      <c r="HG70" s="298"/>
      <c r="HH70" s="298"/>
      <c r="HI70" s="1"/>
      <c r="HM70" s="309"/>
      <c r="HN70" s="1"/>
      <c r="HO70" s="298"/>
      <c r="HP70" s="298"/>
      <c r="HQ70" s="1"/>
      <c r="HU70" s="309"/>
      <c r="HV70" s="1"/>
      <c r="HW70" s="298"/>
      <c r="HX70" s="298"/>
      <c r="HY70" s="1"/>
      <c r="IC70" s="309"/>
      <c r="ID70" s="1"/>
      <c r="IE70" s="298"/>
      <c r="IF70" s="298"/>
      <c r="IG70" s="1"/>
      <c r="IK70" s="309"/>
      <c r="IL70" s="1"/>
      <c r="IM70" s="298"/>
      <c r="IN70" s="298"/>
      <c r="IO70" s="1"/>
      <c r="IS70" s="309"/>
      <c r="IT70" s="1"/>
      <c r="IU70" s="298"/>
      <c r="IV70" s="298"/>
    </row>
    <row r="71" customFormat="false" ht="12.8" hidden="false" customHeight="false" outlineLevel="0" collapsed="false">
      <c r="I71" s="1"/>
      <c r="M71" s="309"/>
      <c r="N71" s="1"/>
      <c r="O71" s="298"/>
      <c r="P71" s="298"/>
      <c r="Q71" s="1"/>
      <c r="U71" s="309"/>
      <c r="V71" s="1"/>
      <c r="W71" s="298"/>
      <c r="X71" s="298"/>
      <c r="Y71" s="1"/>
      <c r="AC71" s="309"/>
      <c r="AD71" s="1"/>
      <c r="AE71" s="298"/>
      <c r="AF71" s="298"/>
      <c r="AG71" s="1"/>
      <c r="AK71" s="309"/>
      <c r="AL71" s="1"/>
      <c r="AM71" s="298"/>
      <c r="AN71" s="298"/>
      <c r="AO71" s="1"/>
      <c r="AS71" s="309"/>
      <c r="AT71" s="1"/>
      <c r="AU71" s="298"/>
      <c r="AV71" s="298"/>
      <c r="AW71" s="1"/>
      <c r="BA71" s="309"/>
      <c r="BB71" s="1"/>
      <c r="BC71" s="298"/>
      <c r="BD71" s="298"/>
      <c r="BE71" s="1"/>
      <c r="BI71" s="309"/>
      <c r="BJ71" s="1"/>
      <c r="BK71" s="298"/>
      <c r="BL71" s="298"/>
      <c r="BM71" s="1"/>
      <c r="BQ71" s="309"/>
      <c r="BR71" s="1"/>
      <c r="BS71" s="298"/>
      <c r="BT71" s="298"/>
      <c r="BU71" s="1"/>
      <c r="BY71" s="309"/>
      <c r="BZ71" s="1"/>
      <c r="CA71" s="298"/>
      <c r="CB71" s="298"/>
      <c r="CC71" s="1"/>
      <c r="CG71" s="309"/>
      <c r="CH71" s="1"/>
      <c r="CI71" s="298"/>
      <c r="CJ71" s="298"/>
      <c r="CK71" s="1"/>
      <c r="CO71" s="309"/>
      <c r="CP71" s="1"/>
      <c r="CQ71" s="298"/>
      <c r="CR71" s="298"/>
      <c r="CS71" s="1"/>
      <c r="CW71" s="309"/>
      <c r="CX71" s="1"/>
      <c r="CY71" s="298"/>
      <c r="CZ71" s="298"/>
      <c r="DA71" s="1"/>
      <c r="DE71" s="309"/>
      <c r="DF71" s="1"/>
      <c r="DG71" s="298"/>
      <c r="DH71" s="298"/>
      <c r="DI71" s="1"/>
      <c r="DM71" s="309"/>
      <c r="DN71" s="1"/>
      <c r="DO71" s="298"/>
      <c r="DP71" s="298"/>
      <c r="DQ71" s="1"/>
      <c r="DU71" s="309"/>
      <c r="DV71" s="1"/>
      <c r="DW71" s="298"/>
      <c r="DX71" s="298"/>
      <c r="DY71" s="1"/>
      <c r="EC71" s="309"/>
      <c r="ED71" s="1"/>
      <c r="EE71" s="298"/>
      <c r="EF71" s="298"/>
      <c r="EG71" s="1"/>
      <c r="EK71" s="309"/>
      <c r="EL71" s="1"/>
      <c r="EM71" s="298"/>
      <c r="EN71" s="298"/>
      <c r="EO71" s="1"/>
      <c r="ES71" s="309"/>
      <c r="ET71" s="1"/>
      <c r="EU71" s="298"/>
      <c r="EV71" s="298"/>
      <c r="EW71" s="1"/>
      <c r="FA71" s="309"/>
      <c r="FB71" s="1"/>
      <c r="FC71" s="298"/>
      <c r="FD71" s="298"/>
      <c r="FE71" s="1"/>
      <c r="FI71" s="309"/>
      <c r="FJ71" s="1"/>
      <c r="FK71" s="298"/>
      <c r="FL71" s="298"/>
      <c r="FM71" s="1"/>
      <c r="FQ71" s="309"/>
      <c r="FR71" s="1"/>
      <c r="FS71" s="298"/>
      <c r="FT71" s="298"/>
      <c r="FU71" s="1"/>
      <c r="FY71" s="309"/>
      <c r="FZ71" s="1"/>
      <c r="GA71" s="298"/>
      <c r="GB71" s="298"/>
      <c r="GC71" s="1"/>
      <c r="GG71" s="309"/>
      <c r="GH71" s="1"/>
      <c r="GI71" s="298"/>
      <c r="GJ71" s="298"/>
      <c r="GK71" s="1"/>
      <c r="GO71" s="309"/>
      <c r="GP71" s="1"/>
      <c r="GQ71" s="298"/>
      <c r="GR71" s="298"/>
      <c r="GS71" s="1"/>
      <c r="GW71" s="309"/>
      <c r="GX71" s="1"/>
      <c r="GY71" s="298"/>
      <c r="GZ71" s="298"/>
      <c r="HA71" s="1"/>
      <c r="HE71" s="309"/>
      <c r="HF71" s="1"/>
      <c r="HG71" s="298"/>
      <c r="HH71" s="298"/>
      <c r="HI71" s="1"/>
      <c r="HM71" s="309"/>
      <c r="HN71" s="1"/>
      <c r="HO71" s="298"/>
      <c r="HP71" s="298"/>
      <c r="HQ71" s="1"/>
      <c r="HU71" s="309"/>
      <c r="HV71" s="1"/>
      <c r="HW71" s="298"/>
      <c r="HX71" s="298"/>
      <c r="HY71" s="1"/>
      <c r="IC71" s="309"/>
      <c r="ID71" s="1"/>
      <c r="IE71" s="298"/>
      <c r="IF71" s="298"/>
      <c r="IG71" s="1"/>
      <c r="IK71" s="309"/>
      <c r="IL71" s="1"/>
      <c r="IM71" s="298"/>
      <c r="IN71" s="298"/>
      <c r="IO71" s="1"/>
      <c r="IS71" s="309"/>
      <c r="IT71" s="1"/>
      <c r="IU71" s="298"/>
      <c r="IV71" s="298"/>
    </row>
    <row r="72" customFormat="false" ht="12.8" hidden="false" customHeight="false" outlineLevel="0" collapsed="false">
      <c r="A72" s="300" t="s">
        <v>825</v>
      </c>
      <c r="B72" s="301" t="s">
        <v>878</v>
      </c>
      <c r="I72" s="1"/>
      <c r="M72" s="309"/>
      <c r="N72" s="1"/>
      <c r="O72" s="298"/>
      <c r="P72" s="298"/>
      <c r="Q72" s="1"/>
      <c r="U72" s="309"/>
      <c r="V72" s="1"/>
      <c r="W72" s="298"/>
      <c r="X72" s="298"/>
      <c r="Y72" s="1"/>
      <c r="AC72" s="309"/>
      <c r="AD72" s="1"/>
      <c r="AE72" s="298"/>
      <c r="AF72" s="298"/>
      <c r="AG72" s="1"/>
      <c r="AK72" s="309"/>
      <c r="AL72" s="1"/>
      <c r="AM72" s="298"/>
      <c r="AN72" s="298"/>
      <c r="AO72" s="1"/>
      <c r="AS72" s="309"/>
      <c r="AT72" s="1"/>
      <c r="AU72" s="298"/>
      <c r="AV72" s="298"/>
      <c r="AW72" s="1"/>
      <c r="BA72" s="309"/>
      <c r="BB72" s="1"/>
      <c r="BC72" s="298"/>
      <c r="BD72" s="298"/>
      <c r="BE72" s="1"/>
      <c r="BI72" s="309"/>
      <c r="BJ72" s="1"/>
      <c r="BK72" s="298"/>
      <c r="BL72" s="298"/>
      <c r="BM72" s="1"/>
      <c r="BQ72" s="309"/>
      <c r="BR72" s="1"/>
      <c r="BS72" s="298"/>
      <c r="BT72" s="298"/>
      <c r="BU72" s="1"/>
      <c r="BY72" s="309"/>
      <c r="BZ72" s="1"/>
      <c r="CA72" s="298"/>
      <c r="CB72" s="298"/>
      <c r="CC72" s="1"/>
      <c r="CG72" s="309"/>
      <c r="CH72" s="1"/>
      <c r="CI72" s="298"/>
      <c r="CJ72" s="298"/>
      <c r="CK72" s="1"/>
      <c r="CO72" s="309"/>
      <c r="CP72" s="1"/>
      <c r="CQ72" s="298"/>
      <c r="CR72" s="298"/>
      <c r="CS72" s="1"/>
      <c r="CW72" s="309"/>
      <c r="CX72" s="1"/>
      <c r="CY72" s="298"/>
      <c r="CZ72" s="298"/>
      <c r="DA72" s="1"/>
      <c r="DE72" s="309"/>
      <c r="DF72" s="1"/>
      <c r="DG72" s="298"/>
      <c r="DH72" s="298"/>
      <c r="DI72" s="1"/>
      <c r="DM72" s="309"/>
      <c r="DN72" s="1"/>
      <c r="DO72" s="298"/>
      <c r="DP72" s="298"/>
      <c r="DQ72" s="1"/>
      <c r="DU72" s="309"/>
      <c r="DV72" s="1"/>
      <c r="DW72" s="298"/>
      <c r="DX72" s="298"/>
      <c r="DY72" s="1"/>
      <c r="EC72" s="309"/>
      <c r="ED72" s="1"/>
      <c r="EE72" s="298"/>
      <c r="EF72" s="298"/>
      <c r="EG72" s="1"/>
      <c r="EK72" s="309"/>
      <c r="EL72" s="1"/>
      <c r="EM72" s="298"/>
      <c r="EN72" s="298"/>
      <c r="EO72" s="1"/>
      <c r="ES72" s="309"/>
      <c r="ET72" s="1"/>
      <c r="EU72" s="298"/>
      <c r="EV72" s="298"/>
      <c r="EW72" s="1"/>
      <c r="FA72" s="309"/>
      <c r="FB72" s="1"/>
      <c r="FC72" s="298"/>
      <c r="FD72" s="298"/>
      <c r="FE72" s="1"/>
      <c r="FI72" s="309"/>
      <c r="FJ72" s="1"/>
      <c r="FK72" s="298"/>
      <c r="FL72" s="298"/>
      <c r="FM72" s="1"/>
      <c r="FQ72" s="309"/>
      <c r="FR72" s="1"/>
      <c r="FS72" s="298"/>
      <c r="FT72" s="298"/>
      <c r="FU72" s="1"/>
      <c r="FY72" s="309"/>
      <c r="FZ72" s="1"/>
      <c r="GA72" s="298"/>
      <c r="GB72" s="298"/>
      <c r="GC72" s="1"/>
      <c r="GG72" s="309"/>
      <c r="GH72" s="1"/>
      <c r="GI72" s="298"/>
      <c r="GJ72" s="298"/>
      <c r="GK72" s="1"/>
      <c r="GO72" s="309"/>
      <c r="GP72" s="1"/>
      <c r="GQ72" s="298"/>
      <c r="GR72" s="298"/>
      <c r="GS72" s="1"/>
      <c r="GW72" s="309"/>
      <c r="GX72" s="1"/>
      <c r="GY72" s="298"/>
      <c r="GZ72" s="298"/>
      <c r="HA72" s="1"/>
      <c r="HE72" s="309"/>
      <c r="HF72" s="1"/>
      <c r="HG72" s="298"/>
      <c r="HH72" s="298"/>
      <c r="HI72" s="1"/>
      <c r="HM72" s="309"/>
      <c r="HN72" s="1"/>
      <c r="HO72" s="298"/>
      <c r="HP72" s="298"/>
      <c r="HQ72" s="1"/>
      <c r="HU72" s="309"/>
      <c r="HV72" s="1"/>
      <c r="HW72" s="298"/>
      <c r="HX72" s="298"/>
      <c r="HY72" s="1"/>
      <c r="IC72" s="309"/>
      <c r="ID72" s="1"/>
      <c r="IE72" s="298"/>
      <c r="IF72" s="298"/>
      <c r="IG72" s="1"/>
      <c r="IK72" s="309"/>
      <c r="IL72" s="1"/>
      <c r="IM72" s="298"/>
      <c r="IN72" s="298"/>
      <c r="IO72" s="1"/>
      <c r="IS72" s="309"/>
      <c r="IT72" s="1"/>
      <c r="IU72" s="298"/>
      <c r="IV72" s="298"/>
    </row>
    <row r="73" customFormat="false" ht="12.8" hidden="false" customHeight="false" outlineLevel="0" collapsed="false">
      <c r="I73" s="1"/>
      <c r="M73" s="309"/>
      <c r="N73" s="1"/>
      <c r="O73" s="298"/>
      <c r="P73" s="298"/>
      <c r="Q73" s="1"/>
      <c r="U73" s="309"/>
      <c r="V73" s="1"/>
      <c r="W73" s="298"/>
      <c r="X73" s="298"/>
      <c r="Y73" s="1"/>
      <c r="AC73" s="309"/>
      <c r="AD73" s="1"/>
      <c r="AE73" s="298"/>
      <c r="AF73" s="298"/>
      <c r="AG73" s="1"/>
      <c r="AK73" s="309"/>
      <c r="AL73" s="1"/>
      <c r="AM73" s="298"/>
      <c r="AN73" s="298"/>
      <c r="AO73" s="1"/>
      <c r="AS73" s="309"/>
      <c r="AT73" s="1"/>
      <c r="AU73" s="298"/>
      <c r="AV73" s="298"/>
      <c r="AW73" s="1"/>
      <c r="BA73" s="309"/>
      <c r="BB73" s="1"/>
      <c r="BC73" s="298"/>
      <c r="BD73" s="298"/>
      <c r="BE73" s="1"/>
      <c r="BI73" s="309"/>
      <c r="BJ73" s="1"/>
      <c r="BK73" s="298"/>
      <c r="BL73" s="298"/>
      <c r="BM73" s="1"/>
      <c r="BQ73" s="309"/>
      <c r="BR73" s="1"/>
      <c r="BS73" s="298"/>
      <c r="BT73" s="298"/>
      <c r="BU73" s="1"/>
      <c r="BY73" s="309"/>
      <c r="BZ73" s="1"/>
      <c r="CA73" s="298"/>
      <c r="CB73" s="298"/>
      <c r="CC73" s="1"/>
      <c r="CG73" s="309"/>
      <c r="CH73" s="1"/>
      <c r="CI73" s="298"/>
      <c r="CJ73" s="298"/>
      <c r="CK73" s="1"/>
      <c r="CO73" s="309"/>
      <c r="CP73" s="1"/>
      <c r="CQ73" s="298"/>
      <c r="CR73" s="298"/>
      <c r="CS73" s="1"/>
      <c r="CW73" s="309"/>
      <c r="CX73" s="1"/>
      <c r="CY73" s="298"/>
      <c r="CZ73" s="298"/>
      <c r="DA73" s="1"/>
      <c r="DE73" s="309"/>
      <c r="DF73" s="1"/>
      <c r="DG73" s="298"/>
      <c r="DH73" s="298"/>
      <c r="DI73" s="1"/>
      <c r="DM73" s="309"/>
      <c r="DN73" s="1"/>
      <c r="DO73" s="298"/>
      <c r="DP73" s="298"/>
      <c r="DQ73" s="1"/>
      <c r="DU73" s="309"/>
      <c r="DV73" s="1"/>
      <c r="DW73" s="298"/>
      <c r="DX73" s="298"/>
      <c r="DY73" s="1"/>
      <c r="EC73" s="309"/>
      <c r="ED73" s="1"/>
      <c r="EE73" s="298"/>
      <c r="EF73" s="298"/>
      <c r="EG73" s="1"/>
      <c r="EK73" s="309"/>
      <c r="EL73" s="1"/>
      <c r="EM73" s="298"/>
      <c r="EN73" s="298"/>
      <c r="EO73" s="1"/>
      <c r="ES73" s="309"/>
      <c r="ET73" s="1"/>
      <c r="EU73" s="298"/>
      <c r="EV73" s="298"/>
      <c r="EW73" s="1"/>
      <c r="FA73" s="309"/>
      <c r="FB73" s="1"/>
      <c r="FC73" s="298"/>
      <c r="FD73" s="298"/>
      <c r="FE73" s="1"/>
      <c r="FI73" s="309"/>
      <c r="FJ73" s="1"/>
      <c r="FK73" s="298"/>
      <c r="FL73" s="298"/>
      <c r="FM73" s="1"/>
      <c r="FQ73" s="309"/>
      <c r="FR73" s="1"/>
      <c r="FS73" s="298"/>
      <c r="FT73" s="298"/>
      <c r="FU73" s="1"/>
      <c r="FY73" s="309"/>
      <c r="FZ73" s="1"/>
      <c r="GA73" s="298"/>
      <c r="GB73" s="298"/>
      <c r="GC73" s="1"/>
      <c r="GG73" s="309"/>
      <c r="GH73" s="1"/>
      <c r="GI73" s="298"/>
      <c r="GJ73" s="298"/>
      <c r="GK73" s="1"/>
      <c r="GO73" s="309"/>
      <c r="GP73" s="1"/>
      <c r="GQ73" s="298"/>
      <c r="GR73" s="298"/>
      <c r="GS73" s="1"/>
      <c r="GW73" s="309"/>
      <c r="GX73" s="1"/>
      <c r="GY73" s="298"/>
      <c r="GZ73" s="298"/>
      <c r="HA73" s="1"/>
      <c r="HE73" s="309"/>
      <c r="HF73" s="1"/>
      <c r="HG73" s="298"/>
      <c r="HH73" s="298"/>
      <c r="HI73" s="1"/>
      <c r="HM73" s="309"/>
      <c r="HN73" s="1"/>
      <c r="HO73" s="298"/>
      <c r="HP73" s="298"/>
      <c r="HQ73" s="1"/>
      <c r="HU73" s="309"/>
      <c r="HV73" s="1"/>
      <c r="HW73" s="298"/>
      <c r="HX73" s="298"/>
      <c r="HY73" s="1"/>
      <c r="IC73" s="309"/>
      <c r="ID73" s="1"/>
      <c r="IE73" s="298"/>
      <c r="IF73" s="298"/>
      <c r="IG73" s="1"/>
      <c r="IK73" s="309"/>
      <c r="IL73" s="1"/>
      <c r="IM73" s="298"/>
      <c r="IN73" s="298"/>
      <c r="IO73" s="1"/>
      <c r="IS73" s="309"/>
      <c r="IT73" s="1"/>
      <c r="IU73" s="298"/>
      <c r="IV73" s="298"/>
    </row>
    <row r="74" customFormat="false" ht="12.8" hidden="false" customHeight="false" outlineLevel="0" collapsed="false">
      <c r="A74" s="297" t="s">
        <v>709</v>
      </c>
      <c r="B74" s="2" t="s">
        <v>826</v>
      </c>
      <c r="I74" s="323"/>
      <c r="J74" s="323"/>
      <c r="M74" s="309"/>
      <c r="N74" s="1"/>
      <c r="O74" s="298"/>
      <c r="P74" s="298"/>
      <c r="Q74" s="1"/>
      <c r="U74" s="309"/>
      <c r="V74" s="1"/>
      <c r="W74" s="298"/>
      <c r="X74" s="298"/>
      <c r="Y74" s="1"/>
      <c r="AC74" s="309"/>
      <c r="AD74" s="1"/>
      <c r="AE74" s="298"/>
      <c r="AF74" s="298"/>
      <c r="AG74" s="1"/>
      <c r="AK74" s="309"/>
      <c r="AL74" s="1"/>
      <c r="AM74" s="298"/>
      <c r="AN74" s="298"/>
      <c r="AO74" s="1"/>
      <c r="AS74" s="309"/>
      <c r="AT74" s="1"/>
      <c r="AU74" s="298"/>
      <c r="AV74" s="298"/>
      <c r="AW74" s="1"/>
      <c r="BA74" s="309"/>
      <c r="BB74" s="1"/>
      <c r="BC74" s="298"/>
      <c r="BD74" s="298"/>
      <c r="BE74" s="1"/>
      <c r="BI74" s="309"/>
      <c r="BJ74" s="1"/>
      <c r="BK74" s="298"/>
      <c r="BL74" s="298"/>
      <c r="BM74" s="1"/>
      <c r="BQ74" s="309"/>
      <c r="BR74" s="1"/>
      <c r="BS74" s="298"/>
      <c r="BT74" s="298"/>
      <c r="BU74" s="1"/>
      <c r="BY74" s="309"/>
      <c r="BZ74" s="1"/>
      <c r="CA74" s="298"/>
      <c r="CB74" s="298"/>
      <c r="CC74" s="1"/>
      <c r="CG74" s="309"/>
      <c r="CH74" s="1"/>
      <c r="CI74" s="298"/>
      <c r="CJ74" s="298"/>
      <c r="CK74" s="1"/>
      <c r="CO74" s="309"/>
      <c r="CP74" s="1"/>
      <c r="CQ74" s="298"/>
      <c r="CR74" s="298"/>
      <c r="CS74" s="1"/>
      <c r="CW74" s="309"/>
      <c r="CX74" s="1"/>
      <c r="CY74" s="298"/>
      <c r="CZ74" s="298"/>
      <c r="DA74" s="1"/>
      <c r="DE74" s="309"/>
      <c r="DF74" s="1"/>
      <c r="DG74" s="298"/>
      <c r="DH74" s="298"/>
      <c r="DI74" s="1"/>
      <c r="DM74" s="309"/>
      <c r="DN74" s="1"/>
      <c r="DO74" s="298"/>
      <c r="DP74" s="298"/>
      <c r="DQ74" s="1"/>
      <c r="DU74" s="309"/>
      <c r="DV74" s="1"/>
      <c r="DW74" s="298"/>
      <c r="DX74" s="298"/>
      <c r="DY74" s="1"/>
      <c r="EC74" s="309"/>
      <c r="ED74" s="1"/>
      <c r="EE74" s="298"/>
      <c r="EF74" s="298"/>
      <c r="EG74" s="1"/>
      <c r="EK74" s="309"/>
      <c r="EL74" s="1"/>
      <c r="EM74" s="298"/>
      <c r="EN74" s="298"/>
      <c r="EO74" s="1"/>
      <c r="ES74" s="309"/>
      <c r="ET74" s="1"/>
      <c r="EU74" s="298"/>
      <c r="EV74" s="298"/>
      <c r="EW74" s="1"/>
      <c r="FA74" s="309"/>
      <c r="FB74" s="1"/>
      <c r="FC74" s="298"/>
      <c r="FD74" s="298"/>
      <c r="FE74" s="1"/>
      <c r="FI74" s="309"/>
      <c r="FJ74" s="1"/>
      <c r="FK74" s="298"/>
      <c r="FL74" s="298"/>
      <c r="FM74" s="1"/>
      <c r="FQ74" s="309"/>
      <c r="FR74" s="1"/>
      <c r="FS74" s="298"/>
      <c r="FT74" s="298"/>
      <c r="FU74" s="1"/>
      <c r="FY74" s="309"/>
      <c r="FZ74" s="1"/>
      <c r="GA74" s="298"/>
      <c r="GB74" s="298"/>
      <c r="GC74" s="1"/>
      <c r="GG74" s="309"/>
      <c r="GH74" s="1"/>
      <c r="GI74" s="298"/>
      <c r="GJ74" s="298"/>
      <c r="GK74" s="1"/>
      <c r="GO74" s="309"/>
      <c r="GP74" s="1"/>
      <c r="GQ74" s="298"/>
      <c r="GR74" s="298"/>
      <c r="GS74" s="1"/>
      <c r="GW74" s="309"/>
      <c r="GX74" s="1"/>
      <c r="GY74" s="298"/>
      <c r="GZ74" s="298"/>
      <c r="HA74" s="1"/>
      <c r="HE74" s="309"/>
      <c r="HF74" s="1"/>
      <c r="HG74" s="298"/>
      <c r="HH74" s="298"/>
      <c r="HI74" s="1"/>
      <c r="HM74" s="309"/>
      <c r="HN74" s="1"/>
      <c r="HO74" s="298"/>
      <c r="HP74" s="298"/>
      <c r="HQ74" s="1"/>
      <c r="HU74" s="309"/>
      <c r="HV74" s="1"/>
      <c r="HW74" s="298"/>
      <c r="HX74" s="298"/>
      <c r="HY74" s="1"/>
      <c r="IC74" s="309"/>
      <c r="ID74" s="1"/>
      <c r="IE74" s="298"/>
      <c r="IF74" s="298"/>
      <c r="IG74" s="1"/>
      <c r="IK74" s="309"/>
      <c r="IL74" s="1"/>
      <c r="IM74" s="298"/>
      <c r="IN74" s="298"/>
      <c r="IO74" s="1"/>
      <c r="IS74" s="309"/>
      <c r="IT74" s="1"/>
      <c r="IU74" s="298"/>
      <c r="IV74" s="298"/>
    </row>
    <row r="75" customFormat="false" ht="12.8" hidden="false" customHeight="false" outlineLevel="0" collapsed="false">
      <c r="B75" s="2" t="s">
        <v>879</v>
      </c>
      <c r="E75" s="1" t="s">
        <v>583</v>
      </c>
      <c r="F75" s="1" t="n">
        <f aca="false">F5</f>
        <v>70</v>
      </c>
      <c r="G75" s="303"/>
      <c r="H75" s="186" t="n">
        <f aca="false">ROUND(F75*G75,2)</f>
        <v>0</v>
      </c>
      <c r="I75" s="304"/>
      <c r="M75" s="309"/>
      <c r="N75" s="1"/>
      <c r="O75" s="298"/>
      <c r="P75" s="298"/>
      <c r="Q75" s="1"/>
      <c r="U75" s="309"/>
      <c r="V75" s="1"/>
      <c r="W75" s="298"/>
      <c r="X75" s="298"/>
      <c r="Y75" s="1"/>
      <c r="AC75" s="309"/>
      <c r="AD75" s="1"/>
      <c r="AE75" s="298"/>
      <c r="AF75" s="298"/>
      <c r="AG75" s="1"/>
      <c r="AK75" s="309"/>
      <c r="AL75" s="1"/>
      <c r="AM75" s="298"/>
      <c r="AN75" s="298"/>
      <c r="AO75" s="1"/>
      <c r="AS75" s="309"/>
      <c r="AT75" s="1"/>
      <c r="AU75" s="298"/>
      <c r="AV75" s="298"/>
      <c r="AW75" s="1"/>
      <c r="BA75" s="309"/>
      <c r="BB75" s="1"/>
      <c r="BC75" s="298"/>
      <c r="BD75" s="298"/>
      <c r="BE75" s="1"/>
      <c r="BI75" s="309"/>
      <c r="BJ75" s="1"/>
      <c r="BK75" s="298"/>
      <c r="BL75" s="298"/>
      <c r="BM75" s="1"/>
      <c r="BQ75" s="309"/>
      <c r="BR75" s="1"/>
      <c r="BS75" s="298"/>
      <c r="BT75" s="298"/>
      <c r="BU75" s="1"/>
      <c r="BY75" s="309"/>
      <c r="BZ75" s="1"/>
      <c r="CA75" s="298"/>
      <c r="CB75" s="298"/>
      <c r="CC75" s="1"/>
      <c r="CG75" s="309"/>
      <c r="CH75" s="1"/>
      <c r="CI75" s="298"/>
      <c r="CJ75" s="298"/>
      <c r="CK75" s="1"/>
      <c r="CO75" s="309"/>
      <c r="CP75" s="1"/>
      <c r="CQ75" s="298"/>
      <c r="CR75" s="298"/>
      <c r="CS75" s="1"/>
      <c r="CW75" s="309"/>
      <c r="CX75" s="1"/>
      <c r="CY75" s="298"/>
      <c r="CZ75" s="298"/>
      <c r="DA75" s="1"/>
      <c r="DE75" s="309"/>
      <c r="DF75" s="1"/>
      <c r="DG75" s="298"/>
      <c r="DH75" s="298"/>
      <c r="DI75" s="1"/>
      <c r="DM75" s="309"/>
      <c r="DN75" s="1"/>
      <c r="DO75" s="298"/>
      <c r="DP75" s="298"/>
      <c r="DQ75" s="1"/>
      <c r="DU75" s="309"/>
      <c r="DV75" s="1"/>
      <c r="DW75" s="298"/>
      <c r="DX75" s="298"/>
      <c r="DY75" s="1"/>
      <c r="EC75" s="309"/>
      <c r="ED75" s="1"/>
      <c r="EE75" s="298"/>
      <c r="EF75" s="298"/>
      <c r="EG75" s="1"/>
      <c r="EK75" s="309"/>
      <c r="EL75" s="1"/>
      <c r="EM75" s="298"/>
      <c r="EN75" s="298"/>
      <c r="EO75" s="1"/>
      <c r="ES75" s="309"/>
      <c r="ET75" s="1"/>
      <c r="EU75" s="298"/>
      <c r="EV75" s="298"/>
      <c r="EW75" s="1"/>
      <c r="FA75" s="309"/>
      <c r="FB75" s="1"/>
      <c r="FC75" s="298"/>
      <c r="FD75" s="298"/>
      <c r="FE75" s="1"/>
      <c r="FI75" s="309"/>
      <c r="FJ75" s="1"/>
      <c r="FK75" s="298"/>
      <c r="FL75" s="298"/>
      <c r="FM75" s="1"/>
      <c r="FQ75" s="309"/>
      <c r="FR75" s="1"/>
      <c r="FS75" s="298"/>
      <c r="FT75" s="298"/>
      <c r="FU75" s="1"/>
      <c r="FY75" s="309"/>
      <c r="FZ75" s="1"/>
      <c r="GA75" s="298"/>
      <c r="GB75" s="298"/>
      <c r="GC75" s="1"/>
      <c r="GG75" s="309"/>
      <c r="GH75" s="1"/>
      <c r="GI75" s="298"/>
      <c r="GJ75" s="298"/>
      <c r="GK75" s="1"/>
      <c r="GO75" s="309"/>
      <c r="GP75" s="1"/>
      <c r="GQ75" s="298"/>
      <c r="GR75" s="298"/>
      <c r="GS75" s="1"/>
      <c r="GW75" s="309"/>
      <c r="GX75" s="1"/>
      <c r="GY75" s="298"/>
      <c r="GZ75" s="298"/>
      <c r="HA75" s="1"/>
      <c r="HE75" s="309"/>
      <c r="HF75" s="1"/>
      <c r="HG75" s="298"/>
      <c r="HH75" s="298"/>
      <c r="HI75" s="1"/>
      <c r="HM75" s="309"/>
      <c r="HN75" s="1"/>
      <c r="HO75" s="298"/>
      <c r="HP75" s="298"/>
      <c r="HQ75" s="1"/>
      <c r="HU75" s="309"/>
      <c r="HV75" s="1"/>
      <c r="HW75" s="298"/>
      <c r="HX75" s="298"/>
      <c r="HY75" s="1"/>
      <c r="IC75" s="309"/>
      <c r="ID75" s="1"/>
      <c r="IE75" s="298"/>
      <c r="IF75" s="298"/>
      <c r="IG75" s="1"/>
      <c r="IK75" s="309"/>
      <c r="IL75" s="1"/>
      <c r="IM75" s="298"/>
      <c r="IN75" s="298"/>
      <c r="IO75" s="1"/>
      <c r="IS75" s="309"/>
      <c r="IT75" s="1"/>
      <c r="IU75" s="298"/>
      <c r="IV75" s="298"/>
    </row>
    <row r="76" customFormat="false" ht="12.8" hidden="false" customHeight="false" outlineLevel="0" collapsed="false">
      <c r="I76" s="304"/>
      <c r="M76" s="309"/>
      <c r="N76" s="1"/>
      <c r="O76" s="298"/>
      <c r="P76" s="298"/>
      <c r="Q76" s="1"/>
      <c r="U76" s="309"/>
      <c r="V76" s="1"/>
      <c r="W76" s="298"/>
      <c r="X76" s="298"/>
      <c r="Y76" s="1"/>
      <c r="AC76" s="309"/>
      <c r="AD76" s="1"/>
      <c r="AE76" s="298"/>
      <c r="AF76" s="298"/>
      <c r="AG76" s="1"/>
      <c r="AK76" s="309"/>
      <c r="AL76" s="1"/>
      <c r="AM76" s="298"/>
      <c r="AN76" s="298"/>
      <c r="AO76" s="1"/>
      <c r="AS76" s="309"/>
      <c r="AT76" s="1"/>
      <c r="AU76" s="298"/>
      <c r="AV76" s="298"/>
      <c r="AW76" s="1"/>
      <c r="BA76" s="309"/>
      <c r="BB76" s="1"/>
      <c r="BC76" s="298"/>
      <c r="BD76" s="298"/>
      <c r="BE76" s="1"/>
      <c r="BI76" s="309"/>
      <c r="BJ76" s="1"/>
      <c r="BK76" s="298"/>
      <c r="BL76" s="298"/>
      <c r="BM76" s="1"/>
      <c r="BQ76" s="309"/>
      <c r="BR76" s="1"/>
      <c r="BS76" s="298"/>
      <c r="BT76" s="298"/>
      <c r="BU76" s="1"/>
      <c r="BY76" s="309"/>
      <c r="BZ76" s="1"/>
      <c r="CA76" s="298"/>
      <c r="CB76" s="298"/>
      <c r="CC76" s="1"/>
      <c r="CG76" s="309"/>
      <c r="CH76" s="1"/>
      <c r="CI76" s="298"/>
      <c r="CJ76" s="298"/>
      <c r="CK76" s="1"/>
      <c r="CO76" s="309"/>
      <c r="CP76" s="1"/>
      <c r="CQ76" s="298"/>
      <c r="CR76" s="298"/>
      <c r="CS76" s="1"/>
      <c r="CW76" s="309"/>
      <c r="CX76" s="1"/>
      <c r="CY76" s="298"/>
      <c r="CZ76" s="298"/>
      <c r="DA76" s="1"/>
      <c r="DE76" s="309"/>
      <c r="DF76" s="1"/>
      <c r="DG76" s="298"/>
      <c r="DH76" s="298"/>
      <c r="DI76" s="1"/>
      <c r="DM76" s="309"/>
      <c r="DN76" s="1"/>
      <c r="DO76" s="298"/>
      <c r="DP76" s="298"/>
      <c r="DQ76" s="1"/>
      <c r="DU76" s="309"/>
      <c r="DV76" s="1"/>
      <c r="DW76" s="298"/>
      <c r="DX76" s="298"/>
      <c r="DY76" s="1"/>
      <c r="EC76" s="309"/>
      <c r="ED76" s="1"/>
      <c r="EE76" s="298"/>
      <c r="EF76" s="298"/>
      <c r="EG76" s="1"/>
      <c r="EK76" s="309"/>
      <c r="EL76" s="1"/>
      <c r="EM76" s="298"/>
      <c r="EN76" s="298"/>
      <c r="EO76" s="1"/>
      <c r="ES76" s="309"/>
      <c r="ET76" s="1"/>
      <c r="EU76" s="298"/>
      <c r="EV76" s="298"/>
      <c r="EW76" s="1"/>
      <c r="FA76" s="309"/>
      <c r="FB76" s="1"/>
      <c r="FC76" s="298"/>
      <c r="FD76" s="298"/>
      <c r="FE76" s="1"/>
      <c r="FI76" s="309"/>
      <c r="FJ76" s="1"/>
      <c r="FK76" s="298"/>
      <c r="FL76" s="298"/>
      <c r="FM76" s="1"/>
      <c r="FQ76" s="309"/>
      <c r="FR76" s="1"/>
      <c r="FS76" s="298"/>
      <c r="FT76" s="298"/>
      <c r="FU76" s="1"/>
      <c r="FY76" s="309"/>
      <c r="FZ76" s="1"/>
      <c r="GA76" s="298"/>
      <c r="GB76" s="298"/>
      <c r="GC76" s="1"/>
      <c r="GG76" s="309"/>
      <c r="GH76" s="1"/>
      <c r="GI76" s="298"/>
      <c r="GJ76" s="298"/>
      <c r="GK76" s="1"/>
      <c r="GO76" s="309"/>
      <c r="GP76" s="1"/>
      <c r="GQ76" s="298"/>
      <c r="GR76" s="298"/>
      <c r="GS76" s="1"/>
      <c r="GW76" s="309"/>
      <c r="GX76" s="1"/>
      <c r="GY76" s="298"/>
      <c r="GZ76" s="298"/>
      <c r="HA76" s="1"/>
      <c r="HE76" s="309"/>
      <c r="HF76" s="1"/>
      <c r="HG76" s="298"/>
      <c r="HH76" s="298"/>
      <c r="HI76" s="1"/>
      <c r="HM76" s="309"/>
      <c r="HN76" s="1"/>
      <c r="HO76" s="298"/>
      <c r="HP76" s="298"/>
      <c r="HQ76" s="1"/>
      <c r="HU76" s="309"/>
      <c r="HV76" s="1"/>
      <c r="HW76" s="298"/>
      <c r="HX76" s="298"/>
      <c r="HY76" s="1"/>
      <c r="IC76" s="309"/>
      <c r="ID76" s="1"/>
      <c r="IE76" s="298"/>
      <c r="IF76" s="298"/>
      <c r="IG76" s="1"/>
      <c r="IK76" s="309"/>
      <c r="IL76" s="1"/>
      <c r="IM76" s="298"/>
      <c r="IN76" s="298"/>
      <c r="IO76" s="1"/>
      <c r="IS76" s="309"/>
      <c r="IT76" s="1"/>
      <c r="IU76" s="298"/>
      <c r="IV76" s="298"/>
    </row>
    <row r="77" customFormat="false" ht="12.8" hidden="false" customHeight="false" outlineLevel="0" collapsed="false">
      <c r="A77" s="297" t="s">
        <v>711</v>
      </c>
      <c r="B77" s="2" t="s">
        <v>880</v>
      </c>
      <c r="E77" s="1" t="s">
        <v>466</v>
      </c>
      <c r="F77" s="1" t="n">
        <v>5</v>
      </c>
      <c r="G77" s="298" t="n">
        <v>45</v>
      </c>
      <c r="H77" s="186" t="n">
        <f aca="false">ROUND(F77*G77,2)</f>
        <v>225</v>
      </c>
      <c r="I77" s="304"/>
      <c r="M77" s="309"/>
      <c r="N77" s="1"/>
      <c r="O77" s="298"/>
      <c r="P77" s="298"/>
      <c r="Q77" s="1"/>
      <c r="U77" s="309"/>
      <c r="V77" s="1"/>
      <c r="W77" s="298"/>
      <c r="X77" s="298"/>
      <c r="Y77" s="1"/>
      <c r="AC77" s="309"/>
      <c r="AD77" s="1"/>
      <c r="AE77" s="298"/>
      <c r="AF77" s="298"/>
      <c r="AG77" s="1"/>
      <c r="AK77" s="309"/>
      <c r="AL77" s="1"/>
      <c r="AM77" s="298"/>
      <c r="AN77" s="298"/>
      <c r="AO77" s="1"/>
      <c r="AS77" s="309"/>
      <c r="AT77" s="1"/>
      <c r="AU77" s="298"/>
      <c r="AV77" s="298"/>
      <c r="AW77" s="1"/>
      <c r="BA77" s="309"/>
      <c r="BB77" s="1"/>
      <c r="BC77" s="298"/>
      <c r="BD77" s="298"/>
      <c r="BE77" s="1"/>
      <c r="BI77" s="309"/>
      <c r="BJ77" s="1"/>
      <c r="BK77" s="298"/>
      <c r="BL77" s="298"/>
      <c r="BM77" s="1"/>
      <c r="BQ77" s="309"/>
      <c r="BR77" s="1"/>
      <c r="BS77" s="298"/>
      <c r="BT77" s="298"/>
      <c r="BU77" s="1"/>
      <c r="BY77" s="309"/>
      <c r="BZ77" s="1"/>
      <c r="CA77" s="298"/>
      <c r="CB77" s="298"/>
      <c r="CC77" s="1"/>
      <c r="CG77" s="309"/>
      <c r="CH77" s="1"/>
      <c r="CI77" s="298"/>
      <c r="CJ77" s="298"/>
      <c r="CK77" s="1"/>
      <c r="CO77" s="309"/>
      <c r="CP77" s="1"/>
      <c r="CQ77" s="298"/>
      <c r="CR77" s="298"/>
      <c r="CS77" s="1"/>
      <c r="CW77" s="309"/>
      <c r="CX77" s="1"/>
      <c r="CY77" s="298"/>
      <c r="CZ77" s="298"/>
      <c r="DA77" s="1"/>
      <c r="DE77" s="309"/>
      <c r="DF77" s="1"/>
      <c r="DG77" s="298"/>
      <c r="DH77" s="298"/>
      <c r="DI77" s="1"/>
      <c r="DM77" s="309"/>
      <c r="DN77" s="1"/>
      <c r="DO77" s="298"/>
      <c r="DP77" s="298"/>
      <c r="DQ77" s="1"/>
      <c r="DU77" s="309"/>
      <c r="DV77" s="1"/>
      <c r="DW77" s="298"/>
      <c r="DX77" s="298"/>
      <c r="DY77" s="1"/>
      <c r="EC77" s="309"/>
      <c r="ED77" s="1"/>
      <c r="EE77" s="298"/>
      <c r="EF77" s="298"/>
      <c r="EG77" s="1"/>
      <c r="EK77" s="309"/>
      <c r="EL77" s="1"/>
      <c r="EM77" s="298"/>
      <c r="EN77" s="298"/>
      <c r="EO77" s="1"/>
      <c r="ES77" s="309"/>
      <c r="ET77" s="1"/>
      <c r="EU77" s="298"/>
      <c r="EV77" s="298"/>
      <c r="EW77" s="1"/>
      <c r="FA77" s="309"/>
      <c r="FB77" s="1"/>
      <c r="FC77" s="298"/>
      <c r="FD77" s="298"/>
      <c r="FE77" s="1"/>
      <c r="FI77" s="309"/>
      <c r="FJ77" s="1"/>
      <c r="FK77" s="298"/>
      <c r="FL77" s="298"/>
      <c r="FM77" s="1"/>
      <c r="FQ77" s="309"/>
      <c r="FR77" s="1"/>
      <c r="FS77" s="298"/>
      <c r="FT77" s="298"/>
      <c r="FU77" s="1"/>
      <c r="FY77" s="309"/>
      <c r="FZ77" s="1"/>
      <c r="GA77" s="298"/>
      <c r="GB77" s="298"/>
      <c r="GC77" s="1"/>
      <c r="GG77" s="309"/>
      <c r="GH77" s="1"/>
      <c r="GI77" s="298"/>
      <c r="GJ77" s="298"/>
      <c r="GK77" s="1"/>
      <c r="GO77" s="309"/>
      <c r="GP77" s="1"/>
      <c r="GQ77" s="298"/>
      <c r="GR77" s="298"/>
      <c r="GS77" s="1"/>
      <c r="GW77" s="309"/>
      <c r="GX77" s="1"/>
      <c r="GY77" s="298"/>
      <c r="GZ77" s="298"/>
      <c r="HA77" s="1"/>
      <c r="HE77" s="309"/>
      <c r="HF77" s="1"/>
      <c r="HG77" s="298"/>
      <c r="HH77" s="298"/>
      <c r="HI77" s="1"/>
      <c r="HM77" s="309"/>
      <c r="HN77" s="1"/>
      <c r="HO77" s="298"/>
      <c r="HP77" s="298"/>
      <c r="HQ77" s="1"/>
      <c r="HU77" s="309"/>
      <c r="HV77" s="1"/>
      <c r="HW77" s="298"/>
      <c r="HX77" s="298"/>
      <c r="HY77" s="1"/>
      <c r="IC77" s="309"/>
      <c r="ID77" s="1"/>
      <c r="IE77" s="298"/>
      <c r="IF77" s="298"/>
      <c r="IG77" s="1"/>
      <c r="IK77" s="309"/>
      <c r="IL77" s="1"/>
      <c r="IM77" s="298"/>
      <c r="IN77" s="298"/>
      <c r="IO77" s="1"/>
      <c r="IS77" s="309"/>
      <c r="IT77" s="1"/>
      <c r="IU77" s="298"/>
      <c r="IV77" s="298"/>
    </row>
    <row r="78" customFormat="false" ht="12.8" hidden="false" customHeight="false" outlineLevel="0" collapsed="false">
      <c r="I78" s="298"/>
    </row>
    <row r="79" customFormat="false" ht="12.8" hidden="false" customHeight="false" outlineLevel="0" collapsed="false">
      <c r="A79" s="297" t="s">
        <v>713</v>
      </c>
      <c r="B79" s="2" t="s">
        <v>881</v>
      </c>
      <c r="F79" s="1" t="s">
        <v>706</v>
      </c>
      <c r="I79" s="301"/>
    </row>
    <row r="80" customFormat="false" ht="12.8" hidden="false" customHeight="false" outlineLevel="0" collapsed="false">
      <c r="B80" s="2" t="s">
        <v>882</v>
      </c>
      <c r="I80" s="311"/>
    </row>
    <row r="81" customFormat="false" ht="12.8" hidden="false" customHeight="false" outlineLevel="0" collapsed="false">
      <c r="I81" s="311"/>
    </row>
    <row r="82" customFormat="false" ht="12.8" hidden="false" customHeight="false" outlineLevel="0" collapsed="false">
      <c r="A82" s="297" t="s">
        <v>715</v>
      </c>
      <c r="B82" s="2" t="s">
        <v>883</v>
      </c>
      <c r="E82" s="1" t="s">
        <v>717</v>
      </c>
      <c r="I82" s="298"/>
    </row>
    <row r="83" customFormat="false" ht="12.8" hidden="false" customHeight="false" outlineLevel="0" collapsed="false">
      <c r="I83" s="298"/>
    </row>
    <row r="84" customFormat="false" ht="12.8" hidden="false" customHeight="false" outlineLevel="0" collapsed="false">
      <c r="B84" s="2" t="s">
        <v>884</v>
      </c>
      <c r="E84" s="1" t="s">
        <v>717</v>
      </c>
      <c r="F84" s="1" t="n">
        <v>1</v>
      </c>
      <c r="G84" s="303"/>
      <c r="H84" s="186" t="n">
        <f aca="false">ROUND(F84*G84,2)</f>
        <v>0</v>
      </c>
      <c r="I84" s="298"/>
    </row>
    <row r="85" customFormat="false" ht="12.8" hidden="false" customHeight="false" outlineLevel="0" collapsed="false">
      <c r="B85" s="2" t="s">
        <v>885</v>
      </c>
      <c r="C85" s="332"/>
      <c r="D85" s="332"/>
      <c r="E85" s="1" t="s">
        <v>717</v>
      </c>
      <c r="F85" s="1" t="n">
        <v>1</v>
      </c>
      <c r="G85" s="333"/>
      <c r="H85" s="186" t="n">
        <f aca="false">ROUND(F85*G85,2)</f>
        <v>0</v>
      </c>
    </row>
    <row r="86" customFormat="false" ht="12.8" hidden="false" customHeight="false" outlineLevel="0" collapsed="false">
      <c r="B86" s="2" t="s">
        <v>886</v>
      </c>
      <c r="G86" s="334"/>
    </row>
    <row r="87" customFormat="false" ht="14.25" hidden="false" customHeight="true" outlineLevel="0" collapsed="false">
      <c r="B87" s="301" t="s">
        <v>851</v>
      </c>
      <c r="G87" s="335" t="s">
        <v>852</v>
      </c>
      <c r="H87" s="336" t="n">
        <f aca="false">SUM(H5:H85)</f>
        <v>225</v>
      </c>
    </row>
    <row r="88" customFormat="false" ht="12.8" hidden="false" customHeight="false" outlineLevel="0" collapsed="false">
      <c r="G88" s="304"/>
      <c r="H88" s="304"/>
    </row>
    <row r="89" customFormat="false" ht="12.8" hidden="false" customHeight="false" outlineLevel="0" collapsed="false">
      <c r="B89" s="301" t="s">
        <v>887</v>
      </c>
      <c r="G89" s="304"/>
      <c r="H89" s="304"/>
    </row>
    <row r="90" customFormat="false" ht="12.8" hidden="false" customHeight="false" outlineLevel="0" collapsed="false">
      <c r="B90" s="2" t="s">
        <v>888</v>
      </c>
      <c r="G90" s="304"/>
      <c r="H90" s="304"/>
    </row>
    <row r="91" customFormat="false" ht="12.8" hidden="false" customHeight="false" outlineLevel="0" collapsed="false">
      <c r="B91" s="2" t="s">
        <v>889</v>
      </c>
      <c r="E91" s="1" t="n">
        <v>6</v>
      </c>
      <c r="F91" s="1" t="s">
        <v>472</v>
      </c>
      <c r="G91" s="304"/>
      <c r="H91" s="304"/>
    </row>
    <row r="92" customFormat="false" ht="12.8" hidden="false" customHeight="false" outlineLevel="0" collapsed="false">
      <c r="B92" s="2" t="s">
        <v>890</v>
      </c>
      <c r="E92" s="1" t="n">
        <v>2</v>
      </c>
      <c r="F92" s="1" t="s">
        <v>472</v>
      </c>
      <c r="G92" s="304"/>
      <c r="H92" s="304"/>
    </row>
    <row r="93" customFormat="false" ht="12.8" hidden="false" customHeight="false" outlineLevel="0" collapsed="false">
      <c r="B93" s="2" t="s">
        <v>891</v>
      </c>
      <c r="E93" s="1" t="n">
        <v>2</v>
      </c>
      <c r="F93" s="1" t="s">
        <v>472</v>
      </c>
      <c r="G93" s="304"/>
      <c r="H93" s="304"/>
    </row>
    <row r="94" customFormat="false" ht="12.8" hidden="false" customHeight="false" outlineLevel="0" collapsed="false">
      <c r="B94" s="2" t="s">
        <v>892</v>
      </c>
      <c r="H94" s="304"/>
    </row>
    <row r="95" customFormat="false" ht="12.8" hidden="false" customHeight="false" outlineLevel="0" collapsed="false">
      <c r="H95" s="304"/>
    </row>
    <row r="97" customFormat="false" ht="17.35" hidden="false" customHeight="false" outlineLevel="0" collapsed="false">
      <c r="B97" s="325" t="s">
        <v>893</v>
      </c>
      <c r="I97" s="298"/>
    </row>
    <row r="98" customFormat="false" ht="12.8" hidden="false" customHeight="false" outlineLevel="0" collapsed="false">
      <c r="I98" s="298"/>
    </row>
    <row r="99" customFormat="false" ht="12.8" hidden="false" customHeight="false" outlineLevel="0" collapsed="false">
      <c r="B99" s="301"/>
    </row>
    <row r="100" customFormat="false" ht="15" hidden="false" customHeight="false" outlineLevel="0" collapsed="false">
      <c r="B100" s="6" t="s">
        <v>894</v>
      </c>
    </row>
    <row r="102" customFormat="false" ht="12.8" hidden="false" customHeight="false" outlineLevel="0" collapsed="false">
      <c r="A102" s="326" t="s">
        <v>705</v>
      </c>
      <c r="B102" s="327" t="s">
        <v>579</v>
      </c>
      <c r="C102" s="65"/>
      <c r="D102" s="65"/>
      <c r="E102" s="328"/>
      <c r="F102" s="328"/>
      <c r="G102" s="329"/>
      <c r="H102" s="329" t="n">
        <f aca="false">SUM(H5:H15)</f>
        <v>0</v>
      </c>
    </row>
    <row r="103" customFormat="false" ht="12.8" hidden="false" customHeight="false" outlineLevel="0" collapsed="false">
      <c r="A103" s="326" t="s">
        <v>721</v>
      </c>
      <c r="B103" s="327" t="s">
        <v>599</v>
      </c>
      <c r="C103" s="65"/>
      <c r="D103" s="65"/>
      <c r="E103" s="328"/>
      <c r="F103" s="328"/>
      <c r="G103" s="329"/>
      <c r="H103" s="329" t="n">
        <f aca="false">SUM(H17:H47)</f>
        <v>0</v>
      </c>
      <c r="I103" s="298"/>
    </row>
    <row r="104" customFormat="false" ht="12.8" hidden="false" customHeight="false" outlineLevel="0" collapsed="false">
      <c r="A104" s="326" t="s">
        <v>768</v>
      </c>
      <c r="B104" s="327" t="s">
        <v>637</v>
      </c>
      <c r="C104" s="65"/>
      <c r="D104" s="65"/>
      <c r="E104" s="328"/>
      <c r="F104" s="328"/>
      <c r="G104" s="329"/>
      <c r="H104" s="329" t="n">
        <f aca="false">SUM(H48:H64)</f>
        <v>0</v>
      </c>
    </row>
    <row r="105" customFormat="false" ht="12.8" hidden="false" customHeight="false" outlineLevel="0" collapsed="false">
      <c r="A105" s="326" t="s">
        <v>820</v>
      </c>
      <c r="B105" s="327" t="s">
        <v>681</v>
      </c>
      <c r="C105" s="65"/>
      <c r="D105" s="65"/>
      <c r="E105" s="328"/>
      <c r="F105" s="328"/>
      <c r="G105" s="329"/>
      <c r="H105" s="329" t="n">
        <f aca="false">SUM(H67:H70)</f>
        <v>0</v>
      </c>
    </row>
    <row r="106" customFormat="false" ht="12.8" hidden="false" customHeight="false" outlineLevel="0" collapsed="false">
      <c r="A106" s="326" t="s">
        <v>825</v>
      </c>
      <c r="B106" s="327" t="s">
        <v>689</v>
      </c>
      <c r="C106" s="65"/>
      <c r="D106" s="65"/>
      <c r="E106" s="328"/>
      <c r="F106" s="328"/>
      <c r="G106" s="329"/>
      <c r="H106" s="329" t="n">
        <f aca="false">SUM(H73:H85)</f>
        <v>225</v>
      </c>
      <c r="I106" s="298"/>
    </row>
    <row r="107" customFormat="false" ht="12.8" hidden="false" customHeight="false" outlineLevel="0" collapsed="false">
      <c r="A107" s="326"/>
      <c r="B107" s="327" t="s">
        <v>851</v>
      </c>
      <c r="C107" s="327"/>
      <c r="D107" s="327"/>
      <c r="E107" s="330"/>
      <c r="F107" s="330"/>
      <c r="G107" s="331" t="s">
        <v>852</v>
      </c>
      <c r="H107" s="331" t="n">
        <f aca="false">SUM(H102:H106)</f>
        <v>225</v>
      </c>
    </row>
    <row r="108" customFormat="false" ht="12.8" hidden="false" customHeight="false" outlineLevel="0" collapsed="false">
      <c r="A108" s="326" t="s">
        <v>853</v>
      </c>
      <c r="B108" s="327" t="s">
        <v>39</v>
      </c>
      <c r="C108" s="65"/>
      <c r="D108" s="65"/>
      <c r="E108" s="328"/>
      <c r="F108" s="328"/>
      <c r="G108" s="329"/>
      <c r="H108" s="329" t="n">
        <f aca="false">H107*0.22</f>
        <v>49.5</v>
      </c>
    </row>
    <row r="109" customFormat="false" ht="12.8" hidden="false" customHeight="false" outlineLevel="0" collapsed="false">
      <c r="A109" s="326"/>
      <c r="B109" s="65"/>
      <c r="C109" s="65"/>
      <c r="D109" s="65"/>
      <c r="E109" s="328"/>
      <c r="F109" s="328"/>
      <c r="G109" s="329"/>
      <c r="H109" s="329"/>
    </row>
    <row r="110" customFormat="false" ht="12.8" hidden="false" customHeight="false" outlineLevel="0" collapsed="false">
      <c r="A110" s="326"/>
      <c r="B110" s="327" t="s">
        <v>854</v>
      </c>
      <c r="C110" s="327"/>
      <c r="D110" s="327"/>
      <c r="E110" s="330"/>
      <c r="F110" s="330"/>
      <c r="G110" s="331" t="s">
        <v>852</v>
      </c>
      <c r="H110" s="331" t="n">
        <f aca="false">SUM(H107:H108)</f>
        <v>274.5</v>
      </c>
    </row>
  </sheetData>
  <sheetProtection sheet="true" password="9a51" objects="true" scenarios="true"/>
  <mergeCells count="2">
    <mergeCell ref="A1:H1"/>
    <mergeCell ref="I74:J74"/>
  </mergeCells>
  <printOptions headings="false" gridLines="false" gridLinesSet="true" horizontalCentered="false" verticalCentered="false"/>
  <pageMargins left="0.984027777777778" right="0.747916666666667" top="0.984027777777778" bottom="0.984027777777778"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rowBreaks count="3" manualBreakCount="3">
    <brk id="46" man="true" max="16383" min="0"/>
    <brk id="95" man="true" max="16383" min="0"/>
    <brk id="123" man="true" max="16383" min="0"/>
  </rowBreaks>
</worksheet>
</file>

<file path=xl/worksheets/sheet12.xml><?xml version="1.0" encoding="utf-8"?>
<worksheet xmlns="http://schemas.openxmlformats.org/spreadsheetml/2006/main" xmlns:r="http://schemas.openxmlformats.org/officeDocument/2006/relationships">
  <sheetPr filterMode="false">
    <pageSetUpPr fitToPage="true"/>
  </sheetPr>
  <dimension ref="A2:F28"/>
  <sheetViews>
    <sheetView showFormulas="false" showGridLines="true" showRowColHeaders="true" showZeros="true" rightToLeft="false" tabSelected="false" showOutlineSymbols="true" defaultGridColor="true" view="pageBreakPreview" topLeftCell="A1" colorId="64" zoomScale="75" zoomScaleNormal="75" zoomScalePageLayoutView="75" workbookViewId="0">
      <selection pane="topLeft" activeCell="A1" activeCellId="0" sqref="A1"/>
    </sheetView>
  </sheetViews>
  <sheetFormatPr defaultRowHeight="12.8" zeroHeight="false" outlineLevelRow="0" outlineLevelCol="0"/>
  <cols>
    <col collapsed="false" customWidth="true" hidden="false" outlineLevel="0" max="1" min="1" style="2" width="9"/>
    <col collapsed="false" customWidth="true" hidden="false" outlineLevel="0" max="2" min="2" style="337" width="57.42"/>
    <col collapsed="false" customWidth="true" hidden="false" outlineLevel="0" max="3" min="3" style="2" width="5.86"/>
    <col collapsed="false" customWidth="true" hidden="false" outlineLevel="0" max="4" min="4" style="2" width="7.57"/>
    <col collapsed="false" customWidth="true" hidden="false" outlineLevel="0" max="5" min="5" style="2" width="11.3"/>
    <col collapsed="false" customWidth="true" hidden="false" outlineLevel="0" max="6" min="6" style="2" width="14.57"/>
    <col collapsed="false" customWidth="true" hidden="false" outlineLevel="0" max="1025" min="7" style="2" width="8.67"/>
  </cols>
  <sheetData>
    <row r="2" customFormat="false" ht="34.35" hidden="false" customHeight="false" outlineLevel="0" collapsed="false">
      <c r="B2" s="337" t="s">
        <v>895</v>
      </c>
    </row>
    <row r="4" customFormat="false" ht="12.8" hidden="false" customHeight="false" outlineLevel="0" collapsed="false">
      <c r="A4" s="338" t="s">
        <v>896</v>
      </c>
      <c r="B4" s="339" t="s">
        <v>897</v>
      </c>
      <c r="C4" s="338" t="s">
        <v>898</v>
      </c>
      <c r="D4" s="338" t="s">
        <v>66</v>
      </c>
      <c r="E4" s="338" t="s">
        <v>68</v>
      </c>
      <c r="F4" s="338" t="s">
        <v>4</v>
      </c>
    </row>
    <row r="5" customFormat="false" ht="12.8" hidden="false" customHeight="false" outlineLevel="0" collapsed="false">
      <c r="A5" s="338" t="n">
        <v>1</v>
      </c>
      <c r="B5" s="339" t="s">
        <v>899</v>
      </c>
      <c r="C5" s="338" t="s">
        <v>583</v>
      </c>
      <c r="D5" s="338" t="n">
        <v>290</v>
      </c>
      <c r="E5" s="340"/>
      <c r="F5" s="341" t="n">
        <f aca="false">ROUND(D5*E5,2)</f>
        <v>0</v>
      </c>
    </row>
    <row r="6" customFormat="false" ht="30.85" hidden="false" customHeight="false" outlineLevel="0" collapsed="false">
      <c r="A6" s="338" t="n">
        <v>2</v>
      </c>
      <c r="B6" s="339" t="s">
        <v>900</v>
      </c>
      <c r="C6" s="338" t="s">
        <v>367</v>
      </c>
      <c r="D6" s="338" t="n">
        <v>92.8</v>
      </c>
      <c r="E6" s="340"/>
      <c r="F6" s="341" t="n">
        <f aca="false">ROUND(D6*E6,2)</f>
        <v>0</v>
      </c>
    </row>
    <row r="7" customFormat="false" ht="12.8" hidden="false" customHeight="false" outlineLevel="0" collapsed="false">
      <c r="A7" s="338" t="n">
        <v>3</v>
      </c>
      <c r="B7" s="339" t="s">
        <v>901</v>
      </c>
      <c r="C7" s="338" t="s">
        <v>354</v>
      </c>
      <c r="D7" s="338" t="n">
        <v>116</v>
      </c>
      <c r="E7" s="340"/>
      <c r="F7" s="341" t="n">
        <f aca="false">ROUND(D7*E7,2)</f>
        <v>0</v>
      </c>
    </row>
    <row r="8" customFormat="false" ht="40.55" hidden="false" customHeight="false" outlineLevel="0" collapsed="false">
      <c r="A8" s="338" t="n">
        <v>4</v>
      </c>
      <c r="B8" s="339" t="s">
        <v>902</v>
      </c>
      <c r="C8" s="338" t="s">
        <v>367</v>
      </c>
      <c r="D8" s="338" t="n">
        <v>92.8</v>
      </c>
      <c r="E8" s="340"/>
      <c r="F8" s="341" t="n">
        <f aca="false">ROUND(D8*E8,2)</f>
        <v>0</v>
      </c>
    </row>
    <row r="9" customFormat="false" ht="21.15" hidden="false" customHeight="false" outlineLevel="0" collapsed="false">
      <c r="A9" s="338" t="n">
        <v>5</v>
      </c>
      <c r="B9" s="339" t="s">
        <v>903</v>
      </c>
      <c r="C9" s="338" t="s">
        <v>367</v>
      </c>
      <c r="D9" s="338" t="n">
        <v>17.55</v>
      </c>
      <c r="E9" s="340"/>
      <c r="F9" s="341" t="n">
        <f aca="false">ROUND(D9*E9,2)</f>
        <v>0</v>
      </c>
    </row>
    <row r="10" customFormat="false" ht="12.8" hidden="false" customHeight="false" outlineLevel="0" collapsed="false">
      <c r="A10" s="338" t="n">
        <v>6</v>
      </c>
      <c r="B10" s="339" t="s">
        <v>904</v>
      </c>
      <c r="C10" s="338" t="s">
        <v>583</v>
      </c>
      <c r="D10" s="338" t="n">
        <v>290</v>
      </c>
      <c r="E10" s="340"/>
      <c r="F10" s="341" t="n">
        <f aca="false">ROUND(D10*E10,2)</f>
        <v>0</v>
      </c>
    </row>
    <row r="11" customFormat="false" ht="12.8" hidden="false" customHeight="false" outlineLevel="0" collapsed="false">
      <c r="A11" s="338" t="n">
        <v>7</v>
      </c>
      <c r="B11" s="339" t="s">
        <v>905</v>
      </c>
      <c r="C11" s="338" t="s">
        <v>906</v>
      </c>
      <c r="D11" s="338" t="n">
        <v>3.48</v>
      </c>
      <c r="E11" s="340"/>
      <c r="F11" s="341" t="n">
        <f aca="false">ROUND(D11*E11,2)</f>
        <v>0</v>
      </c>
    </row>
    <row r="12" customFormat="false" ht="21.15" hidden="false" customHeight="false" outlineLevel="0" collapsed="false">
      <c r="A12" s="338" t="n">
        <v>8</v>
      </c>
      <c r="B12" s="339" t="s">
        <v>907</v>
      </c>
      <c r="C12" s="338" t="s">
        <v>343</v>
      </c>
      <c r="D12" s="338" t="n">
        <v>24</v>
      </c>
      <c r="E12" s="340"/>
      <c r="F12" s="341" t="n">
        <f aca="false">ROUND(D12*E12,2)</f>
        <v>0</v>
      </c>
    </row>
    <row r="13" customFormat="false" ht="30.85" hidden="false" customHeight="false" outlineLevel="0" collapsed="false">
      <c r="A13" s="338" t="n">
        <v>9</v>
      </c>
      <c r="B13" s="339" t="s">
        <v>908</v>
      </c>
      <c r="C13" s="338" t="s">
        <v>343</v>
      </c>
      <c r="D13" s="338" t="n">
        <v>6</v>
      </c>
      <c r="E13" s="340"/>
      <c r="F13" s="341" t="n">
        <f aca="false">ROUND(D13*E13,2)</f>
        <v>0</v>
      </c>
    </row>
    <row r="14" customFormat="false" ht="12.8" hidden="false" customHeight="false" outlineLevel="0" collapsed="false">
      <c r="A14" s="338" t="n">
        <v>10</v>
      </c>
      <c r="B14" s="339" t="s">
        <v>909</v>
      </c>
      <c r="C14" s="338" t="s">
        <v>583</v>
      </c>
      <c r="D14" s="338" t="n">
        <v>400</v>
      </c>
      <c r="E14" s="340"/>
      <c r="F14" s="341" t="n">
        <f aca="false">ROUND(D14*E14,2)</f>
        <v>0</v>
      </c>
    </row>
    <row r="15" customFormat="false" ht="21.15" hidden="false" customHeight="false" outlineLevel="0" collapsed="false">
      <c r="A15" s="338" t="n">
        <v>11</v>
      </c>
      <c r="B15" s="339" t="s">
        <v>910</v>
      </c>
      <c r="C15" s="338" t="s">
        <v>583</v>
      </c>
      <c r="D15" s="338" t="n">
        <v>60</v>
      </c>
      <c r="E15" s="340"/>
      <c r="F15" s="341" t="n">
        <f aca="false">ROUND(D15*E15,2)</f>
        <v>0</v>
      </c>
    </row>
    <row r="16" customFormat="false" ht="12.8" hidden="false" customHeight="false" outlineLevel="0" collapsed="false">
      <c r="A16" s="65" t="n">
        <v>12</v>
      </c>
      <c r="B16" s="342" t="s">
        <v>911</v>
      </c>
      <c r="C16" s="65" t="s">
        <v>343</v>
      </c>
      <c r="D16" s="65" t="n">
        <v>2</v>
      </c>
      <c r="E16" s="343"/>
      <c r="F16" s="341" t="n">
        <f aca="false">ROUND(D16*E16,2)</f>
        <v>0</v>
      </c>
    </row>
    <row r="17" customFormat="false" ht="12.8" hidden="false" customHeight="false" outlineLevel="0" collapsed="false">
      <c r="A17" s="344" t="n">
        <v>13</v>
      </c>
      <c r="B17" s="344" t="s">
        <v>912</v>
      </c>
      <c r="C17" s="344" t="s">
        <v>343</v>
      </c>
      <c r="D17" s="344" t="n">
        <v>12</v>
      </c>
      <c r="E17" s="345"/>
      <c r="F17" s="341" t="n">
        <f aca="false">ROUND(D17*E17,2)</f>
        <v>0</v>
      </c>
    </row>
    <row r="18" customFormat="false" ht="12.8" hidden="false" customHeight="false" outlineLevel="0" collapsed="false">
      <c r="A18" s="344" t="n">
        <v>14</v>
      </c>
      <c r="B18" s="344" t="s">
        <v>913</v>
      </c>
      <c r="C18" s="344" t="s">
        <v>657</v>
      </c>
      <c r="D18" s="344" t="n">
        <v>1</v>
      </c>
      <c r="E18" s="345"/>
      <c r="F18" s="341" t="n">
        <f aca="false">ROUND(D18*E18,2)</f>
        <v>0</v>
      </c>
    </row>
    <row r="19" customFormat="false" ht="12.8" hidden="false" customHeight="false" outlineLevel="0" collapsed="false">
      <c r="A19" s="344" t="n">
        <v>15</v>
      </c>
      <c r="B19" s="344" t="s">
        <v>914</v>
      </c>
      <c r="C19" s="344" t="s">
        <v>343</v>
      </c>
      <c r="D19" s="344" t="n">
        <v>1</v>
      </c>
      <c r="E19" s="345"/>
      <c r="F19" s="341" t="n">
        <f aca="false">ROUND(D19*E19,2)</f>
        <v>0</v>
      </c>
    </row>
    <row r="20" customFormat="false" ht="12.8" hidden="false" customHeight="false" outlineLevel="0" collapsed="false">
      <c r="A20" s="344" t="n">
        <v>16</v>
      </c>
      <c r="B20" s="344" t="s">
        <v>915</v>
      </c>
      <c r="C20" s="344" t="s">
        <v>583</v>
      </c>
      <c r="D20" s="344" t="n">
        <v>290</v>
      </c>
      <c r="E20" s="345"/>
      <c r="F20" s="341" t="n">
        <f aca="false">ROUND(D20*E20,2)</f>
        <v>0</v>
      </c>
    </row>
    <row r="21" customFormat="false" ht="12.8" hidden="false" customHeight="false" outlineLevel="0" collapsed="false">
      <c r="A21" s="344" t="n">
        <v>17</v>
      </c>
      <c r="B21" s="344" t="s">
        <v>916</v>
      </c>
      <c r="C21" s="344" t="s">
        <v>583</v>
      </c>
      <c r="D21" s="344" t="n">
        <v>290</v>
      </c>
      <c r="E21" s="345"/>
      <c r="F21" s="341" t="n">
        <f aca="false">ROUND(D21*E21,2)</f>
        <v>0</v>
      </c>
    </row>
    <row r="22" customFormat="false" ht="12.8" hidden="false" customHeight="false" outlineLevel="0" collapsed="false">
      <c r="A22" s="344" t="n">
        <v>18</v>
      </c>
      <c r="B22" s="344" t="s">
        <v>917</v>
      </c>
      <c r="C22" s="344" t="s">
        <v>657</v>
      </c>
      <c r="D22" s="344" t="n">
        <v>1</v>
      </c>
      <c r="E22" s="345"/>
      <c r="F22" s="341" t="n">
        <f aca="false">ROUND(D22*E22,2)</f>
        <v>0</v>
      </c>
    </row>
    <row r="23" customFormat="false" ht="12.8" hidden="false" customHeight="false" outlineLevel="0" collapsed="false">
      <c r="A23" s="65"/>
      <c r="B23" s="342"/>
      <c r="C23" s="65"/>
      <c r="D23" s="65"/>
      <c r="E23" s="65"/>
      <c r="F23" s="346"/>
    </row>
    <row r="24" customFormat="false" ht="12.8" hidden="false" customHeight="false" outlineLevel="0" collapsed="false">
      <c r="A24" s="338"/>
      <c r="B24" s="339"/>
      <c r="C24" s="338"/>
      <c r="D24" s="338"/>
      <c r="E24" s="338"/>
      <c r="F24" s="347"/>
    </row>
    <row r="26" customFormat="false" ht="15" hidden="false" customHeight="false" outlineLevel="0" collapsed="false">
      <c r="B26" s="348" t="s">
        <v>918</v>
      </c>
      <c r="C26" s="349"/>
      <c r="D26" s="349"/>
      <c r="E26" s="349"/>
      <c r="F26" s="350" t="n">
        <f aca="false">SUM(F5:F22)</f>
        <v>0</v>
      </c>
    </row>
    <row r="27" customFormat="false" ht="15" hidden="false" customHeight="false" outlineLevel="0" collapsed="false">
      <c r="B27" s="351" t="s">
        <v>478</v>
      </c>
      <c r="C27" s="352"/>
      <c r="D27" s="352"/>
      <c r="E27" s="352"/>
      <c r="F27" s="353" t="n">
        <f aca="false">F26*0.22</f>
        <v>0</v>
      </c>
    </row>
    <row r="28" customFormat="false" ht="17.35" hidden="false" customHeight="false" outlineLevel="0" collapsed="false">
      <c r="B28" s="354" t="s">
        <v>919</v>
      </c>
      <c r="C28" s="325"/>
      <c r="D28" s="325"/>
      <c r="E28" s="325"/>
      <c r="F28" s="355" t="n">
        <f aca="false">F26+F27</f>
        <v>0</v>
      </c>
    </row>
  </sheetData>
  <sheetProtection sheet="true" password="9a51" objects="true" scenarios="true"/>
  <printOptions headings="false" gridLines="false" gridLinesSet="true" horizontalCentered="false" verticalCentered="false"/>
  <pageMargins left="0.7875" right="0.7875" top="1.025" bottom="1.025" header="0.7875" footer="0.787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13.xml><?xml version="1.0" encoding="utf-8"?>
<worksheet xmlns="http://schemas.openxmlformats.org/spreadsheetml/2006/main" xmlns:r="http://schemas.openxmlformats.org/officeDocument/2006/relationships">
  <sheetPr filterMode="false">
    <pageSetUpPr fitToPage="true"/>
  </sheetPr>
  <dimension ref="A2:F26"/>
  <sheetViews>
    <sheetView showFormulas="false" showGridLines="true" showRowColHeaders="true" showZeros="true" rightToLeft="false" tabSelected="false" showOutlineSymbols="true" defaultGridColor="true" view="pageBreakPreview" topLeftCell="A1" colorId="64" zoomScale="75" zoomScaleNormal="75" zoomScalePageLayoutView="75" workbookViewId="0">
      <selection pane="topLeft" activeCell="A1" activeCellId="0" sqref="A1"/>
    </sheetView>
  </sheetViews>
  <sheetFormatPr defaultRowHeight="12.8" zeroHeight="false" outlineLevelRow="0" outlineLevelCol="0"/>
  <cols>
    <col collapsed="false" customWidth="true" hidden="false" outlineLevel="0" max="1" min="1" style="2" width="9"/>
    <col collapsed="false" customWidth="true" hidden="false" outlineLevel="0" max="2" min="2" style="337" width="57.71"/>
    <col collapsed="false" customWidth="true" hidden="false" outlineLevel="0" max="3" min="3" style="2" width="5.86"/>
    <col collapsed="false" customWidth="true" hidden="false" outlineLevel="0" max="4" min="4" style="2" width="7.57"/>
    <col collapsed="false" customWidth="true" hidden="false" outlineLevel="0" max="5" min="5" style="2" width="11.3"/>
    <col collapsed="false" customWidth="true" hidden="false" outlineLevel="0" max="6" min="6" style="2" width="14.57"/>
    <col collapsed="false" customWidth="true" hidden="false" outlineLevel="0" max="1025" min="7" style="2" width="8.67"/>
  </cols>
  <sheetData>
    <row r="2" customFormat="false" ht="21" hidden="false" customHeight="false" outlineLevel="0" collapsed="false">
      <c r="B2" s="337" t="s">
        <v>920</v>
      </c>
    </row>
    <row r="4" customFormat="false" ht="12.8" hidden="false" customHeight="false" outlineLevel="0" collapsed="false">
      <c r="A4" s="338" t="s">
        <v>896</v>
      </c>
      <c r="B4" s="339" t="s">
        <v>897</v>
      </c>
      <c r="C4" s="338" t="s">
        <v>898</v>
      </c>
      <c r="D4" s="338" t="s">
        <v>66</v>
      </c>
      <c r="E4" s="338" t="s">
        <v>68</v>
      </c>
      <c r="F4" s="338" t="s">
        <v>4</v>
      </c>
    </row>
    <row r="5" customFormat="false" ht="12.8" hidden="false" customHeight="false" outlineLevel="0" collapsed="false">
      <c r="A5" s="338" t="n">
        <v>1</v>
      </c>
      <c r="B5" s="339" t="s">
        <v>899</v>
      </c>
      <c r="C5" s="338" t="s">
        <v>583</v>
      </c>
      <c r="D5" s="338" t="n">
        <v>240</v>
      </c>
      <c r="E5" s="356"/>
      <c r="F5" s="341" t="n">
        <f aca="false">ROUND(D5*E5,2)</f>
        <v>0</v>
      </c>
    </row>
    <row r="6" customFormat="false" ht="30.85" hidden="false" customHeight="false" outlineLevel="0" collapsed="false">
      <c r="A6" s="338" t="n">
        <v>2</v>
      </c>
      <c r="B6" s="339" t="s">
        <v>921</v>
      </c>
      <c r="C6" s="338" t="s">
        <v>367</v>
      </c>
      <c r="D6" s="338" t="n">
        <v>76.8</v>
      </c>
      <c r="E6" s="356"/>
      <c r="F6" s="341" t="n">
        <f aca="false">ROUND(D6*E6,2)</f>
        <v>0</v>
      </c>
    </row>
    <row r="7" customFormat="false" ht="21.15" hidden="false" customHeight="false" outlineLevel="0" collapsed="false">
      <c r="A7" s="338" t="n">
        <v>3</v>
      </c>
      <c r="B7" s="339" t="s">
        <v>922</v>
      </c>
      <c r="C7" s="338" t="s">
        <v>354</v>
      </c>
      <c r="D7" s="338" t="n">
        <v>96</v>
      </c>
      <c r="E7" s="356"/>
      <c r="F7" s="341" t="n">
        <f aca="false">ROUND(D7*E7,2)</f>
        <v>0</v>
      </c>
    </row>
    <row r="8" customFormat="false" ht="40.55" hidden="false" customHeight="false" outlineLevel="0" collapsed="false">
      <c r="A8" s="338" t="n">
        <v>4</v>
      </c>
      <c r="B8" s="339" t="s">
        <v>923</v>
      </c>
      <c r="C8" s="338" t="s">
        <v>367</v>
      </c>
      <c r="D8" s="338" t="n">
        <v>76.8</v>
      </c>
      <c r="E8" s="356"/>
      <c r="F8" s="341" t="n">
        <f aca="false">ROUND(D8*E8,2)</f>
        <v>0</v>
      </c>
    </row>
    <row r="9" customFormat="false" ht="21.15" hidden="false" customHeight="false" outlineLevel="0" collapsed="false">
      <c r="A9" s="338" t="n">
        <v>5</v>
      </c>
      <c r="B9" s="339" t="s">
        <v>903</v>
      </c>
      <c r="C9" s="338" t="s">
        <v>367</v>
      </c>
      <c r="D9" s="338" t="n">
        <v>14.52</v>
      </c>
      <c r="E9" s="356"/>
      <c r="F9" s="341" t="n">
        <f aca="false">ROUND(D9*E9,2)</f>
        <v>0</v>
      </c>
    </row>
    <row r="10" customFormat="false" ht="12.8" hidden="false" customHeight="false" outlineLevel="0" collapsed="false">
      <c r="A10" s="338" t="n">
        <v>6</v>
      </c>
      <c r="B10" s="339" t="s">
        <v>904</v>
      </c>
      <c r="C10" s="338" t="s">
        <v>583</v>
      </c>
      <c r="D10" s="338" t="n">
        <v>240</v>
      </c>
      <c r="E10" s="356"/>
      <c r="F10" s="341" t="n">
        <f aca="false">ROUND(D10*E10,2)</f>
        <v>0</v>
      </c>
    </row>
    <row r="11" customFormat="false" ht="12.8" hidden="false" customHeight="false" outlineLevel="0" collapsed="false">
      <c r="A11" s="338" t="n">
        <v>7</v>
      </c>
      <c r="B11" s="339" t="s">
        <v>924</v>
      </c>
      <c r="C11" s="338" t="s">
        <v>906</v>
      </c>
      <c r="D11" s="338" t="n">
        <v>2.88</v>
      </c>
      <c r="E11" s="356"/>
      <c r="F11" s="341" t="n">
        <f aca="false">ROUND(D11*E11,2)</f>
        <v>0</v>
      </c>
    </row>
    <row r="12" customFormat="false" ht="21.15" hidden="false" customHeight="false" outlineLevel="0" collapsed="false">
      <c r="A12" s="338" t="n">
        <v>8</v>
      </c>
      <c r="B12" s="339" t="s">
        <v>907</v>
      </c>
      <c r="C12" s="338" t="s">
        <v>343</v>
      </c>
      <c r="D12" s="338" t="n">
        <v>38</v>
      </c>
      <c r="E12" s="356"/>
      <c r="F12" s="341" t="n">
        <f aca="false">ROUND(D12*E12,2)</f>
        <v>0</v>
      </c>
    </row>
    <row r="13" customFormat="false" ht="30.85" hidden="false" customHeight="false" outlineLevel="0" collapsed="false">
      <c r="A13" s="338" t="n">
        <v>9</v>
      </c>
      <c r="B13" s="339" t="s">
        <v>908</v>
      </c>
      <c r="C13" s="338" t="s">
        <v>343</v>
      </c>
      <c r="D13" s="338" t="n">
        <v>5</v>
      </c>
      <c r="E13" s="356"/>
      <c r="F13" s="341" t="n">
        <f aca="false">ROUND(D13*E13,2)</f>
        <v>0</v>
      </c>
    </row>
    <row r="14" customFormat="false" ht="21.15" hidden="false" customHeight="false" outlineLevel="0" collapsed="false">
      <c r="A14" s="65" t="n">
        <v>10</v>
      </c>
      <c r="B14" s="342" t="s">
        <v>910</v>
      </c>
      <c r="C14" s="65" t="s">
        <v>583</v>
      </c>
      <c r="D14" s="65" t="n">
        <v>70</v>
      </c>
      <c r="E14" s="357"/>
      <c r="F14" s="341" t="n">
        <f aca="false">ROUND(D14*E14,2)</f>
        <v>0</v>
      </c>
    </row>
    <row r="15" customFormat="false" ht="12.8" hidden="false" customHeight="false" outlineLevel="0" collapsed="false">
      <c r="A15" s="344" t="n">
        <v>11</v>
      </c>
      <c r="B15" s="344" t="s">
        <v>925</v>
      </c>
      <c r="C15" s="344" t="s">
        <v>343</v>
      </c>
      <c r="D15" s="344" t="n">
        <v>11</v>
      </c>
      <c r="E15" s="345"/>
      <c r="F15" s="341" t="n">
        <f aca="false">ROUND(D15*E15,2)</f>
        <v>0</v>
      </c>
    </row>
    <row r="16" customFormat="false" ht="12.8" hidden="false" customHeight="false" outlineLevel="0" collapsed="false">
      <c r="A16" s="344" t="n">
        <v>12</v>
      </c>
      <c r="B16" s="344" t="s">
        <v>913</v>
      </c>
      <c r="C16" s="344" t="s">
        <v>657</v>
      </c>
      <c r="D16" s="344" t="n">
        <v>1</v>
      </c>
      <c r="E16" s="345"/>
      <c r="F16" s="341" t="n">
        <f aca="false">ROUND(D16*E16,2)</f>
        <v>0</v>
      </c>
    </row>
    <row r="17" customFormat="false" ht="12.8" hidden="false" customHeight="false" outlineLevel="0" collapsed="false">
      <c r="A17" s="344" t="n">
        <v>13</v>
      </c>
      <c r="B17" s="344" t="s">
        <v>926</v>
      </c>
      <c r="C17" s="344" t="s">
        <v>343</v>
      </c>
      <c r="D17" s="344" t="n">
        <v>1</v>
      </c>
      <c r="E17" s="345"/>
      <c r="F17" s="341" t="n">
        <f aca="false">ROUND(D17*E17,2)</f>
        <v>0</v>
      </c>
    </row>
    <row r="18" customFormat="false" ht="12.8" hidden="false" customHeight="false" outlineLevel="0" collapsed="false">
      <c r="A18" s="344" t="n">
        <v>14</v>
      </c>
      <c r="B18" s="344" t="s">
        <v>915</v>
      </c>
      <c r="C18" s="344" t="s">
        <v>583</v>
      </c>
      <c r="D18" s="344" t="n">
        <v>140</v>
      </c>
      <c r="E18" s="345"/>
      <c r="F18" s="341" t="n">
        <f aca="false">ROUND(D18*E18,2)</f>
        <v>0</v>
      </c>
    </row>
    <row r="19" customFormat="false" ht="12.8" hidden="false" customHeight="false" outlineLevel="0" collapsed="false">
      <c r="A19" s="344" t="n">
        <v>15</v>
      </c>
      <c r="B19" s="344" t="s">
        <v>927</v>
      </c>
      <c r="C19" s="344" t="s">
        <v>583</v>
      </c>
      <c r="D19" s="344" t="n">
        <v>140</v>
      </c>
      <c r="E19" s="345"/>
      <c r="F19" s="341" t="n">
        <f aca="false">ROUND(D19*E19,2)</f>
        <v>0</v>
      </c>
    </row>
    <row r="20" customFormat="false" ht="12.8" hidden="false" customHeight="false" outlineLevel="0" collapsed="false">
      <c r="A20" s="344" t="n">
        <v>16</v>
      </c>
      <c r="B20" s="344" t="s">
        <v>928</v>
      </c>
      <c r="C20" s="344" t="s">
        <v>657</v>
      </c>
      <c r="D20" s="344" t="n">
        <v>1</v>
      </c>
      <c r="E20" s="345"/>
      <c r="F20" s="341" t="n">
        <f aca="false">ROUND(D20*E20,2)</f>
        <v>0</v>
      </c>
    </row>
    <row r="21" customFormat="false" ht="12.8" hidden="false" customHeight="false" outlineLevel="0" collapsed="false">
      <c r="A21" s="65"/>
      <c r="B21" s="342"/>
      <c r="C21" s="65"/>
      <c r="D21" s="65"/>
      <c r="E21" s="358"/>
      <c r="F21" s="358"/>
    </row>
    <row r="22" customFormat="false" ht="12.8" hidden="false" customHeight="false" outlineLevel="0" collapsed="false">
      <c r="A22" s="338"/>
      <c r="B22" s="339"/>
      <c r="C22" s="338"/>
      <c r="D22" s="338"/>
      <c r="E22" s="359"/>
      <c r="F22" s="359"/>
    </row>
    <row r="24" customFormat="false" ht="15" hidden="false" customHeight="false" outlineLevel="0" collapsed="false">
      <c r="B24" s="348" t="s">
        <v>918</v>
      </c>
      <c r="C24" s="349"/>
      <c r="D24" s="349"/>
      <c r="E24" s="349"/>
      <c r="F24" s="350" t="n">
        <f aca="false">SUM(F5:F20)</f>
        <v>0</v>
      </c>
    </row>
    <row r="25" customFormat="false" ht="15" hidden="false" customHeight="false" outlineLevel="0" collapsed="false">
      <c r="B25" s="351" t="s">
        <v>478</v>
      </c>
      <c r="C25" s="352"/>
      <c r="D25" s="352"/>
      <c r="E25" s="352"/>
      <c r="F25" s="353" t="n">
        <f aca="false">F24*0.22</f>
        <v>0</v>
      </c>
    </row>
    <row r="26" customFormat="false" ht="17.35" hidden="false" customHeight="false" outlineLevel="0" collapsed="false">
      <c r="B26" s="354" t="s">
        <v>919</v>
      </c>
      <c r="C26" s="325"/>
      <c r="D26" s="325"/>
      <c r="E26" s="325"/>
      <c r="F26" s="355" t="n">
        <f aca="false">F24+F25</f>
        <v>0</v>
      </c>
    </row>
  </sheetData>
  <sheetProtection sheet="true" password="9a51" objects="true" scenarios="true"/>
  <printOptions headings="false" gridLines="false" gridLinesSet="true" horizontalCentered="false" verticalCentered="false"/>
  <pageMargins left="0.7875" right="0.7875" top="1.025" bottom="1.025" header="0.7875" footer="0.787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14.xml><?xml version="1.0" encoding="utf-8"?>
<worksheet xmlns="http://schemas.openxmlformats.org/spreadsheetml/2006/main" xmlns:r="http://schemas.openxmlformats.org/officeDocument/2006/relationships">
  <sheetPr filterMode="false">
    <pageSetUpPr fitToPage="true"/>
  </sheetPr>
  <dimension ref="A1:F88"/>
  <sheetViews>
    <sheetView showFormulas="false" showGridLines="true" showRowColHeaders="true" showZeros="true" rightToLeft="false" tabSelected="false" showOutlineSymbols="true" defaultGridColor="true" view="pageBreakPreview" topLeftCell="A58" colorId="64" zoomScale="75" zoomScaleNormal="75" zoomScalePageLayoutView="75" workbookViewId="0">
      <selection pane="topLeft" activeCell="F86" activeCellId="0" sqref="F86"/>
    </sheetView>
  </sheetViews>
  <sheetFormatPr defaultRowHeight="12.8" zeroHeight="false" outlineLevelRow="0" outlineLevelCol="0"/>
  <cols>
    <col collapsed="false" customWidth="true" hidden="false" outlineLevel="0" max="1" min="1" style="360" width="4.43"/>
    <col collapsed="false" customWidth="true" hidden="false" outlineLevel="0" max="2" min="2" style="2" width="47.7"/>
    <col collapsed="false" customWidth="true" hidden="false" outlineLevel="0" max="3" min="3" style="2" width="5.7"/>
    <col collapsed="false" customWidth="true" hidden="false" outlineLevel="0" max="4" min="4" style="298" width="9.71"/>
    <col collapsed="false" customWidth="true" hidden="false" outlineLevel="0" max="5" min="5" style="2" width="11.86"/>
    <col collapsed="false" customWidth="true" hidden="false" outlineLevel="0" max="6" min="6" style="298" width="13.7"/>
    <col collapsed="false" customWidth="true" hidden="false" outlineLevel="0" max="256" min="7" style="2" width="9.13"/>
    <col collapsed="false" customWidth="true" hidden="false" outlineLevel="0" max="257" min="257" style="2" width="4.43"/>
    <col collapsed="false" customWidth="true" hidden="false" outlineLevel="0" max="258" min="258" style="2" width="47.7"/>
    <col collapsed="false" customWidth="true" hidden="false" outlineLevel="0" max="259" min="259" style="2" width="5.7"/>
    <col collapsed="false" customWidth="true" hidden="false" outlineLevel="0" max="260" min="260" style="2" width="9.71"/>
    <col collapsed="false" customWidth="true" hidden="false" outlineLevel="0" max="261" min="261" style="2" width="11.86"/>
    <col collapsed="false" customWidth="true" hidden="false" outlineLevel="0" max="262" min="262" style="2" width="13.7"/>
    <col collapsed="false" customWidth="true" hidden="false" outlineLevel="0" max="512" min="263" style="2" width="9.13"/>
    <col collapsed="false" customWidth="true" hidden="false" outlineLevel="0" max="513" min="513" style="2" width="4.43"/>
    <col collapsed="false" customWidth="true" hidden="false" outlineLevel="0" max="514" min="514" style="2" width="47.7"/>
    <col collapsed="false" customWidth="true" hidden="false" outlineLevel="0" max="515" min="515" style="2" width="5.7"/>
    <col collapsed="false" customWidth="true" hidden="false" outlineLevel="0" max="516" min="516" style="2" width="9.71"/>
    <col collapsed="false" customWidth="true" hidden="false" outlineLevel="0" max="517" min="517" style="2" width="11.86"/>
    <col collapsed="false" customWidth="true" hidden="false" outlineLevel="0" max="518" min="518" style="2" width="13.7"/>
    <col collapsed="false" customWidth="true" hidden="false" outlineLevel="0" max="768" min="519" style="2" width="9.13"/>
    <col collapsed="false" customWidth="true" hidden="false" outlineLevel="0" max="769" min="769" style="2" width="4.43"/>
    <col collapsed="false" customWidth="true" hidden="false" outlineLevel="0" max="770" min="770" style="2" width="47.7"/>
    <col collapsed="false" customWidth="true" hidden="false" outlineLevel="0" max="771" min="771" style="2" width="5.7"/>
    <col collapsed="false" customWidth="true" hidden="false" outlineLevel="0" max="772" min="772" style="2" width="9.71"/>
    <col collapsed="false" customWidth="true" hidden="false" outlineLevel="0" max="773" min="773" style="2" width="11.86"/>
    <col collapsed="false" customWidth="true" hidden="false" outlineLevel="0" max="774" min="774" style="2" width="13.7"/>
    <col collapsed="false" customWidth="true" hidden="false" outlineLevel="0" max="1025" min="775" style="2" width="9.13"/>
  </cols>
  <sheetData>
    <row r="1" customFormat="false" ht="12.8" hidden="false" customHeight="true" outlineLevel="0" collapsed="false">
      <c r="A1" s="361"/>
      <c r="B1" s="362" t="s">
        <v>29</v>
      </c>
      <c r="C1" s="362"/>
      <c r="D1" s="362"/>
      <c r="E1" s="362"/>
      <c r="F1" s="362"/>
    </row>
    <row r="2" customFormat="false" ht="12.8" hidden="false" customHeight="false" outlineLevel="0" collapsed="false">
      <c r="B2" s="2" t="s">
        <v>929</v>
      </c>
    </row>
    <row r="3" customFormat="false" ht="12.8" hidden="false" customHeight="false" outlineLevel="0" collapsed="false">
      <c r="B3" s="363"/>
    </row>
    <row r="4" customFormat="false" ht="12.8" hidden="false" customHeight="false" outlineLevel="0" collapsed="false">
      <c r="A4" s="364" t="s">
        <v>930</v>
      </c>
      <c r="B4" s="365" t="s">
        <v>62</v>
      </c>
      <c r="C4" s="365" t="s">
        <v>931</v>
      </c>
      <c r="D4" s="366" t="s">
        <v>932</v>
      </c>
      <c r="E4" s="365" t="s">
        <v>66</v>
      </c>
      <c r="F4" s="366" t="s">
        <v>933</v>
      </c>
    </row>
    <row r="5" customFormat="false" ht="12.8" hidden="false" customHeight="false" outlineLevel="0" collapsed="false">
      <c r="A5" s="364"/>
      <c r="B5" s="365"/>
      <c r="C5" s="365"/>
      <c r="D5" s="366"/>
      <c r="E5" s="365"/>
      <c r="F5" s="366"/>
    </row>
    <row r="6" s="301" customFormat="true" ht="12.8" hidden="false" customHeight="false" outlineLevel="0" collapsed="false">
      <c r="A6" s="367"/>
      <c r="B6" s="368" t="s">
        <v>934</v>
      </c>
      <c r="C6" s="368"/>
      <c r="D6" s="369"/>
      <c r="E6" s="368"/>
      <c r="F6" s="369"/>
    </row>
    <row r="7" customFormat="false" ht="12.8" hidden="false" customHeight="false" outlineLevel="0" collapsed="false">
      <c r="A7" s="364" t="n">
        <v>1</v>
      </c>
      <c r="B7" s="365" t="s">
        <v>935</v>
      </c>
      <c r="C7" s="365" t="s">
        <v>936</v>
      </c>
      <c r="D7" s="370"/>
      <c r="E7" s="366" t="n">
        <v>140</v>
      </c>
      <c r="F7" s="371" t="n">
        <f aca="false">ROUND(D7*E7,2)</f>
        <v>0</v>
      </c>
    </row>
    <row r="8" customFormat="false" ht="12.8" hidden="false" customHeight="false" outlineLevel="0" collapsed="false">
      <c r="A8" s="364" t="n">
        <v>2</v>
      </c>
      <c r="B8" s="365" t="s">
        <v>937</v>
      </c>
      <c r="C8" s="365" t="s">
        <v>936</v>
      </c>
      <c r="D8" s="370"/>
      <c r="E8" s="366" t="n">
        <v>90</v>
      </c>
      <c r="F8" s="371" t="n">
        <f aca="false">ROUND(D8*E8,2)</f>
        <v>0</v>
      </c>
    </row>
    <row r="9" customFormat="false" ht="12.8" hidden="false" customHeight="false" outlineLevel="0" collapsed="false">
      <c r="A9" s="364" t="n">
        <v>3</v>
      </c>
      <c r="B9" s="365" t="s">
        <v>938</v>
      </c>
      <c r="C9" s="365" t="s">
        <v>936</v>
      </c>
      <c r="D9" s="370"/>
      <c r="E9" s="366" t="n">
        <v>40</v>
      </c>
      <c r="F9" s="371" t="n">
        <f aca="false">ROUND(D9*E9,2)</f>
        <v>0</v>
      </c>
    </row>
    <row r="10" customFormat="false" ht="12.8" hidden="false" customHeight="false" outlineLevel="0" collapsed="false">
      <c r="A10" s="364" t="n">
        <v>4</v>
      </c>
      <c r="B10" s="365" t="s">
        <v>939</v>
      </c>
      <c r="C10" s="365" t="s">
        <v>936</v>
      </c>
      <c r="D10" s="370"/>
      <c r="E10" s="366" t="n">
        <v>140</v>
      </c>
      <c r="F10" s="371" t="n">
        <f aca="false">ROUND(D10*E10,2)</f>
        <v>0</v>
      </c>
    </row>
    <row r="11" customFormat="false" ht="12.8" hidden="false" customHeight="false" outlineLevel="0" collapsed="false">
      <c r="A11" s="364"/>
      <c r="B11" s="365"/>
      <c r="C11" s="365"/>
      <c r="D11" s="372"/>
      <c r="E11" s="366"/>
      <c r="F11" s="372"/>
    </row>
    <row r="12" s="301" customFormat="true" ht="12.8" hidden="false" customHeight="false" outlineLevel="0" collapsed="false">
      <c r="A12" s="367"/>
      <c r="B12" s="368" t="s">
        <v>940</v>
      </c>
      <c r="C12" s="368"/>
      <c r="D12" s="373"/>
      <c r="E12" s="369"/>
      <c r="F12" s="372"/>
    </row>
    <row r="13" customFormat="false" ht="21.15" hidden="false" customHeight="false" outlineLevel="0" collapsed="false">
      <c r="A13" s="364" t="n">
        <v>1</v>
      </c>
      <c r="B13" s="365" t="s">
        <v>941</v>
      </c>
      <c r="C13" s="365" t="s">
        <v>942</v>
      </c>
      <c r="D13" s="370"/>
      <c r="E13" s="366" t="n">
        <v>0.344999998807907</v>
      </c>
      <c r="F13" s="371" t="n">
        <f aca="false">ROUND(D13*E13,2)</f>
        <v>0</v>
      </c>
    </row>
    <row r="14" customFormat="false" ht="21.15" hidden="false" customHeight="false" outlineLevel="0" collapsed="false">
      <c r="A14" s="364" t="n">
        <v>2</v>
      </c>
      <c r="B14" s="365" t="s">
        <v>943</v>
      </c>
      <c r="C14" s="365" t="s">
        <v>942</v>
      </c>
      <c r="D14" s="370"/>
      <c r="E14" s="366" t="n">
        <v>0.550000011920929</v>
      </c>
      <c r="F14" s="371" t="n">
        <f aca="false">ROUND(D14*E14,2)</f>
        <v>0</v>
      </c>
    </row>
    <row r="15" customFormat="false" ht="12.8" hidden="false" customHeight="false" outlineLevel="0" collapsed="false">
      <c r="A15" s="364" t="n">
        <v>3</v>
      </c>
      <c r="B15" s="365" t="s">
        <v>944</v>
      </c>
      <c r="C15" s="365" t="s">
        <v>936</v>
      </c>
      <c r="D15" s="370"/>
      <c r="E15" s="366" t="n">
        <v>65</v>
      </c>
      <c r="F15" s="371" t="n">
        <f aca="false">ROUND(D15*E15,2)</f>
        <v>0</v>
      </c>
    </row>
    <row r="16" customFormat="false" ht="12.8" hidden="false" customHeight="false" outlineLevel="0" collapsed="false">
      <c r="A16" s="364" t="n">
        <v>4</v>
      </c>
      <c r="B16" s="365" t="s">
        <v>945</v>
      </c>
      <c r="C16" s="365" t="s">
        <v>936</v>
      </c>
      <c r="D16" s="370"/>
      <c r="E16" s="366" t="n">
        <v>140</v>
      </c>
      <c r="F16" s="371" t="n">
        <f aca="false">ROUND(D16*E16,2)</f>
        <v>0</v>
      </c>
    </row>
    <row r="17" customFormat="false" ht="12.8" hidden="false" customHeight="false" outlineLevel="0" collapsed="false">
      <c r="A17" s="364" t="n">
        <v>5</v>
      </c>
      <c r="B17" s="365" t="s">
        <v>946</v>
      </c>
      <c r="C17" s="365" t="s">
        <v>936</v>
      </c>
      <c r="D17" s="370"/>
      <c r="E17" s="366" t="n">
        <v>545</v>
      </c>
      <c r="F17" s="371" t="n">
        <f aca="false">ROUND(D17*E17,2)</f>
        <v>0</v>
      </c>
    </row>
    <row r="18" customFormat="false" ht="126" hidden="false" customHeight="false" outlineLevel="0" collapsed="false">
      <c r="A18" s="364" t="n">
        <v>6</v>
      </c>
      <c r="B18" s="365" t="s">
        <v>947</v>
      </c>
      <c r="C18" s="365" t="s">
        <v>948</v>
      </c>
      <c r="D18" s="372"/>
      <c r="E18" s="366" t="n">
        <v>5</v>
      </c>
      <c r="F18" s="371" t="n">
        <f aca="false">ROUND(D18*E18,2)</f>
        <v>0</v>
      </c>
    </row>
    <row r="19" customFormat="false" ht="22.9" hidden="false" customHeight="false" outlineLevel="0" collapsed="false">
      <c r="A19" s="364" t="n">
        <v>7</v>
      </c>
      <c r="B19" s="365" t="s">
        <v>949</v>
      </c>
      <c r="C19" s="365" t="s">
        <v>83</v>
      </c>
      <c r="D19" s="372"/>
      <c r="E19" s="366" t="n">
        <v>6</v>
      </c>
      <c r="F19" s="371" t="n">
        <f aca="false">ROUND(D19*E19,2)</f>
        <v>0</v>
      </c>
    </row>
    <row r="20" customFormat="false" ht="22.9" hidden="false" customHeight="false" outlineLevel="0" collapsed="false">
      <c r="A20" s="364" t="n">
        <v>8</v>
      </c>
      <c r="B20" s="365" t="s">
        <v>950</v>
      </c>
      <c r="C20" s="365" t="s">
        <v>83</v>
      </c>
      <c r="D20" s="372"/>
      <c r="E20" s="366" t="n">
        <v>6</v>
      </c>
      <c r="F20" s="371" t="n">
        <f aca="false">ROUND(D20*E20,2)</f>
        <v>0</v>
      </c>
    </row>
    <row r="21" customFormat="false" ht="57.25" hidden="false" customHeight="false" outlineLevel="0" collapsed="false">
      <c r="A21" s="364" t="n">
        <v>9</v>
      </c>
      <c r="B21" s="365" t="s">
        <v>951</v>
      </c>
      <c r="C21" s="365" t="s">
        <v>936</v>
      </c>
      <c r="D21" s="372"/>
      <c r="E21" s="366" t="n">
        <v>40</v>
      </c>
      <c r="F21" s="371" t="n">
        <f aca="false">ROUND(D21*E21,2)</f>
        <v>0</v>
      </c>
    </row>
    <row r="22" customFormat="false" ht="60" hidden="false" customHeight="false" outlineLevel="0" collapsed="false">
      <c r="A22" s="364" t="n">
        <v>10</v>
      </c>
      <c r="B22" s="365" t="s">
        <v>952</v>
      </c>
      <c r="C22" s="365" t="s">
        <v>936</v>
      </c>
      <c r="D22" s="370"/>
      <c r="E22" s="366" t="n">
        <v>15</v>
      </c>
      <c r="F22" s="371" t="n">
        <f aca="false">ROUND(D22*E22,2)</f>
        <v>0</v>
      </c>
    </row>
    <row r="23" customFormat="false" ht="30.85" hidden="false" customHeight="false" outlineLevel="0" collapsed="false">
      <c r="A23" s="364" t="n">
        <v>11</v>
      </c>
      <c r="B23" s="365" t="s">
        <v>953</v>
      </c>
      <c r="C23" s="365" t="s">
        <v>936</v>
      </c>
      <c r="D23" s="370"/>
      <c r="E23" s="366" t="n">
        <v>55</v>
      </c>
      <c r="F23" s="371" t="n">
        <f aca="false">ROUND(D23*E23,2)</f>
        <v>0</v>
      </c>
    </row>
    <row r="24" customFormat="false" ht="21.15" hidden="false" customHeight="false" outlineLevel="0" collapsed="false">
      <c r="A24" s="364" t="n">
        <v>12</v>
      </c>
      <c r="B24" s="365" t="s">
        <v>954</v>
      </c>
      <c r="C24" s="365" t="s">
        <v>955</v>
      </c>
      <c r="D24" s="370"/>
      <c r="E24" s="366" t="n">
        <v>5</v>
      </c>
      <c r="F24" s="371" t="n">
        <f aca="false">ROUND(D24*E24,2)</f>
        <v>0</v>
      </c>
    </row>
    <row r="25" customFormat="false" ht="50.25" hidden="false" customHeight="false" outlineLevel="0" collapsed="false">
      <c r="A25" s="364" t="n">
        <v>13</v>
      </c>
      <c r="B25" s="365" t="s">
        <v>956</v>
      </c>
      <c r="C25" s="365" t="s">
        <v>83</v>
      </c>
      <c r="D25" s="370"/>
      <c r="E25" s="366" t="n">
        <v>2</v>
      </c>
      <c r="F25" s="371" t="n">
        <f aca="false">ROUND(D25*E25,2)</f>
        <v>0</v>
      </c>
    </row>
    <row r="26" customFormat="false" ht="79.4" hidden="false" customHeight="false" outlineLevel="0" collapsed="false">
      <c r="A26" s="364" t="n">
        <v>14</v>
      </c>
      <c r="B26" s="365" t="s">
        <v>957</v>
      </c>
      <c r="C26" s="365" t="s">
        <v>936</v>
      </c>
      <c r="D26" s="370"/>
      <c r="E26" s="366" t="n">
        <v>20</v>
      </c>
      <c r="F26" s="371" t="n">
        <f aca="false">ROUND(D26*E26,2)</f>
        <v>0</v>
      </c>
    </row>
    <row r="27" customFormat="false" ht="89.1" hidden="false" customHeight="false" outlineLevel="0" collapsed="false">
      <c r="A27" s="364" t="n">
        <v>15</v>
      </c>
      <c r="B27" s="365" t="s">
        <v>958</v>
      </c>
      <c r="C27" s="365" t="s">
        <v>936</v>
      </c>
      <c r="D27" s="370"/>
      <c r="E27" s="366" t="n">
        <v>65</v>
      </c>
      <c r="F27" s="371" t="n">
        <f aca="false">ROUND(D27*E27,2)</f>
        <v>0</v>
      </c>
    </row>
    <row r="28" customFormat="false" ht="89.1" hidden="false" customHeight="false" outlineLevel="0" collapsed="false">
      <c r="A28" s="364" t="n">
        <v>16</v>
      </c>
      <c r="B28" s="365" t="s">
        <v>959</v>
      </c>
      <c r="C28" s="365" t="s">
        <v>936</v>
      </c>
      <c r="D28" s="370"/>
      <c r="E28" s="366" t="n">
        <v>110</v>
      </c>
      <c r="F28" s="371" t="n">
        <f aca="false">ROUND(D28*E28,2)</f>
        <v>0</v>
      </c>
    </row>
    <row r="29" customFormat="false" ht="79.4" hidden="false" customHeight="false" outlineLevel="0" collapsed="false">
      <c r="A29" s="364" t="n">
        <v>17</v>
      </c>
      <c r="B29" s="365" t="s">
        <v>960</v>
      </c>
      <c r="C29" s="365" t="s">
        <v>936</v>
      </c>
      <c r="D29" s="370"/>
      <c r="E29" s="366" t="n">
        <v>15</v>
      </c>
      <c r="F29" s="371" t="n">
        <f aca="false">ROUND(D29*E29,2)</f>
        <v>0</v>
      </c>
    </row>
    <row r="30" customFormat="false" ht="79.4" hidden="false" customHeight="false" outlineLevel="0" collapsed="false">
      <c r="A30" s="364" t="n">
        <v>18</v>
      </c>
      <c r="B30" s="365" t="s">
        <v>961</v>
      </c>
      <c r="C30" s="365" t="s">
        <v>936</v>
      </c>
      <c r="D30" s="370"/>
      <c r="E30" s="366" t="n">
        <v>70</v>
      </c>
      <c r="F30" s="371" t="n">
        <f aca="false">ROUND(D30*E30,2)</f>
        <v>0</v>
      </c>
    </row>
    <row r="31" customFormat="false" ht="79.4" hidden="false" customHeight="false" outlineLevel="0" collapsed="false">
      <c r="A31" s="364" t="n">
        <v>19</v>
      </c>
      <c r="B31" s="365" t="s">
        <v>962</v>
      </c>
      <c r="C31" s="365" t="s">
        <v>936</v>
      </c>
      <c r="D31" s="370"/>
      <c r="E31" s="366" t="n">
        <v>20</v>
      </c>
      <c r="F31" s="371" t="n">
        <f aca="false">ROUND(D31*E31,2)</f>
        <v>0</v>
      </c>
    </row>
    <row r="32" customFormat="false" ht="79.4" hidden="false" customHeight="false" outlineLevel="0" collapsed="false">
      <c r="A32" s="364" t="n">
        <v>20</v>
      </c>
      <c r="B32" s="365" t="s">
        <v>963</v>
      </c>
      <c r="C32" s="365" t="s">
        <v>936</v>
      </c>
      <c r="D32" s="370"/>
      <c r="E32" s="366" t="n">
        <v>10</v>
      </c>
      <c r="F32" s="371" t="n">
        <f aca="false">ROUND(D32*E32,2)</f>
        <v>0</v>
      </c>
    </row>
    <row r="33" customFormat="false" ht="12.8" hidden="false" customHeight="false" outlineLevel="0" collapsed="false">
      <c r="A33" s="364"/>
      <c r="B33" s="365"/>
      <c r="C33" s="365"/>
      <c r="D33" s="372"/>
      <c r="E33" s="366"/>
      <c r="F33" s="372"/>
    </row>
    <row r="34" s="301" customFormat="true" ht="22.9" hidden="false" customHeight="false" outlineLevel="0" collapsed="false">
      <c r="A34" s="367"/>
      <c r="B34" s="368" t="s">
        <v>964</v>
      </c>
      <c r="C34" s="368"/>
      <c r="D34" s="373"/>
      <c r="E34" s="369"/>
      <c r="F34" s="372"/>
    </row>
    <row r="35" customFormat="false" ht="21.15" hidden="false" customHeight="false" outlineLevel="0" collapsed="false">
      <c r="A35" s="364" t="n">
        <v>1</v>
      </c>
      <c r="B35" s="365" t="s">
        <v>965</v>
      </c>
      <c r="C35" s="365" t="s">
        <v>83</v>
      </c>
      <c r="D35" s="370"/>
      <c r="E35" s="366" t="n">
        <v>19</v>
      </c>
      <c r="F35" s="371" t="n">
        <f aca="false">ROUND(D35*E35,2)</f>
        <v>0</v>
      </c>
    </row>
    <row r="36" customFormat="false" ht="21.15" hidden="false" customHeight="false" outlineLevel="0" collapsed="false">
      <c r="A36" s="364" t="n">
        <v>2</v>
      </c>
      <c r="B36" s="365" t="s">
        <v>966</v>
      </c>
      <c r="C36" s="365" t="s">
        <v>83</v>
      </c>
      <c r="D36" s="370"/>
      <c r="E36" s="366" t="n">
        <v>3</v>
      </c>
      <c r="F36" s="371" t="n">
        <f aca="false">ROUND(D36*E36,2)</f>
        <v>0</v>
      </c>
    </row>
    <row r="37" customFormat="false" ht="12.8" hidden="false" customHeight="false" outlineLevel="0" collapsed="false">
      <c r="A37" s="364" t="n">
        <v>3</v>
      </c>
      <c r="B37" s="365" t="s">
        <v>967</v>
      </c>
      <c r="C37" s="365" t="s">
        <v>83</v>
      </c>
      <c r="D37" s="370"/>
      <c r="E37" s="366" t="n">
        <v>4</v>
      </c>
      <c r="F37" s="371" t="n">
        <f aca="false">ROUND(D37*E37,2)</f>
        <v>0</v>
      </c>
    </row>
    <row r="38" customFormat="false" ht="21.15" hidden="false" customHeight="false" outlineLevel="0" collapsed="false">
      <c r="A38" s="364" t="n">
        <v>4</v>
      </c>
      <c r="B38" s="365" t="s">
        <v>968</v>
      </c>
      <c r="C38" s="365" t="s">
        <v>83</v>
      </c>
      <c r="D38" s="370"/>
      <c r="E38" s="366" t="n">
        <v>4</v>
      </c>
      <c r="F38" s="371" t="n">
        <f aca="false">ROUND(D38*E38,2)</f>
        <v>0</v>
      </c>
    </row>
    <row r="39" customFormat="false" ht="12.8" hidden="false" customHeight="false" outlineLevel="0" collapsed="false">
      <c r="A39" s="364" t="n">
        <v>5</v>
      </c>
      <c r="B39" s="365" t="s">
        <v>969</v>
      </c>
      <c r="C39" s="365" t="s">
        <v>83</v>
      </c>
      <c r="D39" s="370"/>
      <c r="E39" s="366" t="n">
        <v>4</v>
      </c>
      <c r="F39" s="371" t="n">
        <f aca="false">ROUND(D39*E39,2)</f>
        <v>0</v>
      </c>
    </row>
    <row r="40" customFormat="false" ht="21.15" hidden="false" customHeight="false" outlineLevel="0" collapsed="false">
      <c r="A40" s="364" t="n">
        <v>6</v>
      </c>
      <c r="B40" s="365" t="s">
        <v>970</v>
      </c>
      <c r="C40" s="365" t="s">
        <v>83</v>
      </c>
      <c r="D40" s="370"/>
      <c r="E40" s="366" t="n">
        <v>4</v>
      </c>
      <c r="F40" s="371" t="n">
        <f aca="false">ROUND(D40*E40,2)</f>
        <v>0</v>
      </c>
    </row>
    <row r="41" customFormat="false" ht="12.8" hidden="false" customHeight="false" outlineLevel="0" collapsed="false">
      <c r="A41" s="364" t="n">
        <v>7</v>
      </c>
      <c r="B41" s="365" t="s">
        <v>971</v>
      </c>
      <c r="C41" s="365" t="s">
        <v>83</v>
      </c>
      <c r="D41" s="370"/>
      <c r="E41" s="366" t="n">
        <v>2</v>
      </c>
      <c r="F41" s="371" t="n">
        <f aca="false">ROUND(D41*E41,2)</f>
        <v>0</v>
      </c>
    </row>
    <row r="42" customFormat="false" ht="12.8" hidden="false" customHeight="false" outlineLevel="0" collapsed="false">
      <c r="A42" s="364" t="n">
        <v>8</v>
      </c>
      <c r="B42" s="365" t="s">
        <v>972</v>
      </c>
      <c r="C42" s="365" t="s">
        <v>973</v>
      </c>
      <c r="D42" s="370"/>
      <c r="E42" s="366" t="n">
        <v>40</v>
      </c>
      <c r="F42" s="371" t="n">
        <f aca="false">ROUND(D42*E42,2)</f>
        <v>0</v>
      </c>
    </row>
    <row r="43" customFormat="false" ht="21.15" hidden="false" customHeight="false" outlineLevel="0" collapsed="false">
      <c r="A43" s="364" t="n">
        <v>9</v>
      </c>
      <c r="B43" s="365" t="s">
        <v>974</v>
      </c>
      <c r="C43" s="365" t="s">
        <v>83</v>
      </c>
      <c r="D43" s="370"/>
      <c r="E43" s="366" t="n">
        <v>2</v>
      </c>
      <c r="F43" s="371" t="n">
        <f aca="false">ROUND(D43*E43,2)</f>
        <v>0</v>
      </c>
    </row>
    <row r="44" customFormat="false" ht="21.15" hidden="false" customHeight="false" outlineLevel="0" collapsed="false">
      <c r="A44" s="364" t="n">
        <v>10</v>
      </c>
      <c r="B44" s="365" t="s">
        <v>975</v>
      </c>
      <c r="C44" s="365" t="s">
        <v>83</v>
      </c>
      <c r="D44" s="370"/>
      <c r="E44" s="366" t="n">
        <v>2</v>
      </c>
      <c r="F44" s="371" t="n">
        <f aca="false">ROUND(D44*E44,2)</f>
        <v>0</v>
      </c>
    </row>
    <row r="45" customFormat="false" ht="12.8" hidden="false" customHeight="false" outlineLevel="0" collapsed="false">
      <c r="A45" s="364" t="n">
        <v>11</v>
      </c>
      <c r="B45" s="365" t="s">
        <v>976</v>
      </c>
      <c r="C45" s="365" t="s">
        <v>83</v>
      </c>
      <c r="D45" s="370"/>
      <c r="E45" s="366" t="n">
        <v>2</v>
      </c>
      <c r="F45" s="371" t="n">
        <f aca="false">ROUND(D45*E45,2)</f>
        <v>0</v>
      </c>
    </row>
    <row r="46" customFormat="false" ht="40.55" hidden="false" customHeight="false" outlineLevel="0" collapsed="false">
      <c r="A46" s="364" t="n">
        <v>12</v>
      </c>
      <c r="B46" s="365" t="s">
        <v>977</v>
      </c>
      <c r="C46" s="365" t="s">
        <v>936</v>
      </c>
      <c r="D46" s="370"/>
      <c r="E46" s="366" t="n">
        <v>15</v>
      </c>
      <c r="F46" s="371" t="n">
        <f aca="false">ROUND(D46*E46,2)</f>
        <v>0</v>
      </c>
    </row>
    <row r="47" customFormat="false" ht="12.8" hidden="false" customHeight="false" outlineLevel="0" collapsed="false">
      <c r="A47" s="364" t="n">
        <v>13</v>
      </c>
      <c r="B47" s="365" t="s">
        <v>978</v>
      </c>
      <c r="C47" s="365" t="s">
        <v>936</v>
      </c>
      <c r="D47" s="370"/>
      <c r="E47" s="366" t="n">
        <v>410</v>
      </c>
      <c r="F47" s="371" t="n">
        <f aca="false">ROUND(D47*E47,2)</f>
        <v>0</v>
      </c>
    </row>
    <row r="48" customFormat="false" ht="21.15" hidden="false" customHeight="false" outlineLevel="0" collapsed="false">
      <c r="A48" s="364" t="n">
        <v>14</v>
      </c>
      <c r="B48" s="365" t="s">
        <v>979</v>
      </c>
      <c r="C48" s="365" t="s">
        <v>936</v>
      </c>
      <c r="D48" s="370"/>
      <c r="E48" s="366" t="n">
        <v>230</v>
      </c>
      <c r="F48" s="371" t="n">
        <f aca="false">ROUND(D48*E48,2)</f>
        <v>0</v>
      </c>
    </row>
    <row r="49" customFormat="false" ht="21.15" hidden="false" customHeight="false" outlineLevel="0" collapsed="false">
      <c r="A49" s="364" t="n">
        <v>15</v>
      </c>
      <c r="B49" s="365" t="s">
        <v>980</v>
      </c>
      <c r="C49" s="365" t="s">
        <v>936</v>
      </c>
      <c r="D49" s="370"/>
      <c r="E49" s="366" t="n">
        <v>180</v>
      </c>
      <c r="F49" s="371" t="n">
        <f aca="false">ROUND(D49*E49,2)</f>
        <v>0</v>
      </c>
    </row>
    <row r="50" customFormat="false" ht="12.8" hidden="false" customHeight="false" outlineLevel="0" collapsed="false">
      <c r="A50" s="364" t="n">
        <v>16</v>
      </c>
      <c r="B50" s="365" t="s">
        <v>981</v>
      </c>
      <c r="C50" s="365" t="s">
        <v>83</v>
      </c>
      <c r="D50" s="370"/>
      <c r="E50" s="366" t="n">
        <v>20</v>
      </c>
      <c r="F50" s="371" t="n">
        <f aca="false">ROUND(D50*E50,2)</f>
        <v>0</v>
      </c>
    </row>
    <row r="51" customFormat="false" ht="50.25" hidden="false" customHeight="false" outlineLevel="0" collapsed="false">
      <c r="A51" s="364" t="n">
        <v>17</v>
      </c>
      <c r="B51" s="365" t="s">
        <v>982</v>
      </c>
      <c r="C51" s="365" t="s">
        <v>83</v>
      </c>
      <c r="D51" s="370"/>
      <c r="E51" s="366" t="n">
        <v>2</v>
      </c>
      <c r="F51" s="371" t="n">
        <f aca="false">ROUND(D51*E51,2)</f>
        <v>0</v>
      </c>
    </row>
    <row r="52" customFormat="false" ht="12.8" hidden="false" customHeight="false" outlineLevel="0" collapsed="false">
      <c r="A52" s="364"/>
      <c r="B52" s="365"/>
      <c r="C52" s="365"/>
      <c r="D52" s="370"/>
      <c r="E52" s="366"/>
      <c r="F52" s="371" t="n">
        <f aca="false">ROUND(D52*E52,2)</f>
        <v>0</v>
      </c>
    </row>
    <row r="53" s="301" customFormat="true" ht="12.8" hidden="false" customHeight="false" outlineLevel="0" collapsed="false">
      <c r="A53" s="367"/>
      <c r="B53" s="368" t="s">
        <v>983</v>
      </c>
      <c r="C53" s="368"/>
      <c r="D53" s="373"/>
      <c r="E53" s="369"/>
      <c r="F53" s="371" t="n">
        <f aca="false">ROUND(D53*E53,2)</f>
        <v>0</v>
      </c>
    </row>
    <row r="54" customFormat="false" ht="21.15" hidden="false" customHeight="false" outlineLevel="0" collapsed="false">
      <c r="A54" s="364" t="n">
        <v>1</v>
      </c>
      <c r="B54" s="365" t="s">
        <v>984</v>
      </c>
      <c r="C54" s="365" t="s">
        <v>973</v>
      </c>
      <c r="D54" s="370"/>
      <c r="E54" s="366" t="n">
        <v>27</v>
      </c>
      <c r="F54" s="371" t="n">
        <f aca="false">ROUND(D54*E54,2)</f>
        <v>0</v>
      </c>
    </row>
    <row r="55" customFormat="false" ht="21.15" hidden="false" customHeight="false" outlineLevel="0" collapsed="false">
      <c r="A55" s="364" t="n">
        <v>2</v>
      </c>
      <c r="B55" s="365" t="s">
        <v>985</v>
      </c>
      <c r="C55" s="365" t="s">
        <v>973</v>
      </c>
      <c r="D55" s="370"/>
      <c r="E55" s="366" t="n">
        <v>400</v>
      </c>
      <c r="F55" s="371" t="n">
        <f aca="false">ROUND(D55*E55,2)</f>
        <v>0</v>
      </c>
    </row>
    <row r="56" customFormat="false" ht="21.15" hidden="false" customHeight="false" outlineLevel="0" collapsed="false">
      <c r="A56" s="364" t="n">
        <v>3</v>
      </c>
      <c r="B56" s="365" t="s">
        <v>986</v>
      </c>
      <c r="C56" s="365" t="s">
        <v>973</v>
      </c>
      <c r="D56" s="370"/>
      <c r="E56" s="366" t="n">
        <v>27</v>
      </c>
      <c r="F56" s="371" t="n">
        <f aca="false">ROUND(D56*E56,2)</f>
        <v>0</v>
      </c>
    </row>
    <row r="57" customFormat="false" ht="21.15" hidden="false" customHeight="false" outlineLevel="0" collapsed="false">
      <c r="A57" s="364" t="n">
        <v>4</v>
      </c>
      <c r="B57" s="365" t="s">
        <v>987</v>
      </c>
      <c r="C57" s="365" t="s">
        <v>973</v>
      </c>
      <c r="D57" s="370"/>
      <c r="E57" s="366" t="n">
        <v>400</v>
      </c>
      <c r="F57" s="371" t="n">
        <f aca="false">ROUND(D57*E57,2)</f>
        <v>0</v>
      </c>
    </row>
    <row r="58" customFormat="false" ht="21.15" hidden="false" customHeight="false" outlineLevel="0" collapsed="false">
      <c r="A58" s="364" t="n">
        <v>5</v>
      </c>
      <c r="B58" s="365" t="s">
        <v>988</v>
      </c>
      <c r="C58" s="365" t="s">
        <v>973</v>
      </c>
      <c r="D58" s="370"/>
      <c r="E58" s="366" t="n">
        <v>427</v>
      </c>
      <c r="F58" s="371" t="n">
        <f aca="false">ROUND(D58*E58,2)</f>
        <v>0</v>
      </c>
    </row>
    <row r="59" customFormat="false" ht="12.8" hidden="false" customHeight="false" outlineLevel="0" collapsed="false">
      <c r="A59" s="364"/>
      <c r="B59" s="365"/>
      <c r="C59" s="365"/>
      <c r="D59" s="372"/>
      <c r="E59" s="366"/>
      <c r="F59" s="371" t="n">
        <f aca="false">ROUND(D59*E59,2)</f>
        <v>0</v>
      </c>
    </row>
    <row r="60" s="301" customFormat="true" ht="12.8" hidden="false" customHeight="false" outlineLevel="0" collapsed="false">
      <c r="A60" s="367"/>
      <c r="B60" s="368" t="s">
        <v>989</v>
      </c>
      <c r="C60" s="368"/>
      <c r="D60" s="373"/>
      <c r="E60" s="369"/>
      <c r="F60" s="371" t="n">
        <f aca="false">ROUND(D60*E60,2)</f>
        <v>0</v>
      </c>
    </row>
    <row r="61" customFormat="false" ht="12.8" hidden="false" customHeight="false" outlineLevel="0" collapsed="false">
      <c r="A61" s="364" t="n">
        <v>1</v>
      </c>
      <c r="B61" s="365" t="s">
        <v>990</v>
      </c>
      <c r="C61" s="365" t="s">
        <v>83</v>
      </c>
      <c r="D61" s="370"/>
      <c r="E61" s="366" t="n">
        <v>1</v>
      </c>
      <c r="F61" s="371" t="n">
        <f aca="false">ROUND(D61*E61,2)</f>
        <v>0</v>
      </c>
    </row>
    <row r="62" customFormat="false" ht="12.8" hidden="false" customHeight="false" outlineLevel="0" collapsed="false">
      <c r="A62" s="364" t="n">
        <v>2</v>
      </c>
      <c r="B62" s="374" t="s">
        <v>991</v>
      </c>
      <c r="C62" s="374" t="s">
        <v>83</v>
      </c>
      <c r="D62" s="375"/>
      <c r="E62" s="376" t="n">
        <v>5</v>
      </c>
      <c r="F62" s="371" t="n">
        <f aca="false">ROUND(D62*E62,2)</f>
        <v>0</v>
      </c>
    </row>
    <row r="63" customFormat="false" ht="12.8" hidden="false" customHeight="false" outlineLevel="0" collapsed="false">
      <c r="A63" s="364" t="n">
        <v>3</v>
      </c>
      <c r="B63" s="374" t="s">
        <v>992</v>
      </c>
      <c r="C63" s="374" t="s">
        <v>83</v>
      </c>
      <c r="D63" s="375"/>
      <c r="E63" s="376" t="n">
        <v>19</v>
      </c>
      <c r="F63" s="371" t="n">
        <f aca="false">ROUND(D63*E63,2)</f>
        <v>0</v>
      </c>
    </row>
    <row r="64" customFormat="false" ht="21.15" hidden="false" customHeight="false" outlineLevel="0" collapsed="false">
      <c r="A64" s="364" t="n">
        <v>4</v>
      </c>
      <c r="B64" s="365" t="s">
        <v>993</v>
      </c>
      <c r="C64" s="365" t="s">
        <v>942</v>
      </c>
      <c r="D64" s="370"/>
      <c r="E64" s="366" t="n">
        <v>0.344999998807907</v>
      </c>
      <c r="F64" s="371" t="n">
        <f aca="false">ROUND(D64*E64,2)</f>
        <v>0</v>
      </c>
    </row>
    <row r="65" customFormat="false" ht="21.15" hidden="false" customHeight="false" outlineLevel="0" collapsed="false">
      <c r="A65" s="364" t="n">
        <v>5</v>
      </c>
      <c r="B65" s="374" t="s">
        <v>994</v>
      </c>
      <c r="C65" s="374" t="s">
        <v>83</v>
      </c>
      <c r="D65" s="375"/>
      <c r="E65" s="376" t="n">
        <v>5</v>
      </c>
      <c r="F65" s="371" t="n">
        <f aca="false">ROUND(D65*E65,2)</f>
        <v>0</v>
      </c>
    </row>
    <row r="66" customFormat="false" ht="12.8" hidden="false" customHeight="false" outlineLevel="0" collapsed="false">
      <c r="A66" s="364" t="n">
        <v>6</v>
      </c>
      <c r="B66" s="374" t="s">
        <v>995</v>
      </c>
      <c r="C66" s="374" t="s">
        <v>83</v>
      </c>
      <c r="D66" s="375"/>
      <c r="E66" s="376" t="n">
        <v>19</v>
      </c>
      <c r="F66" s="371" t="n">
        <f aca="false">ROUND(D66*E66,2)</f>
        <v>0</v>
      </c>
    </row>
    <row r="67" customFormat="false" ht="21.15" hidden="false" customHeight="false" outlineLevel="0" collapsed="false">
      <c r="A67" s="364" t="n">
        <v>7</v>
      </c>
      <c r="B67" s="365" t="s">
        <v>996</v>
      </c>
      <c r="C67" s="365" t="s">
        <v>83</v>
      </c>
      <c r="D67" s="370"/>
      <c r="E67" s="366" t="n">
        <v>1</v>
      </c>
      <c r="F67" s="371" t="n">
        <f aca="false">ROUND(D67*E67,2)</f>
        <v>0</v>
      </c>
    </row>
    <row r="68" customFormat="false" ht="21.15" hidden="false" customHeight="false" outlineLevel="0" collapsed="false">
      <c r="A68" s="364" t="n">
        <v>8</v>
      </c>
      <c r="B68" s="374" t="s">
        <v>997</v>
      </c>
      <c r="C68" s="374" t="s">
        <v>83</v>
      </c>
      <c r="D68" s="375"/>
      <c r="E68" s="376" t="n">
        <v>1</v>
      </c>
      <c r="F68" s="371" t="n">
        <f aca="false">ROUND(D68*E68,2)</f>
        <v>0</v>
      </c>
    </row>
    <row r="69" customFormat="false" ht="12.8" hidden="false" customHeight="false" outlineLevel="0" collapsed="false">
      <c r="A69" s="364"/>
      <c r="B69" s="365"/>
      <c r="C69" s="365"/>
      <c r="D69" s="372"/>
      <c r="E69" s="366"/>
      <c r="F69" s="372"/>
    </row>
    <row r="70" customFormat="false" ht="80.2" hidden="false" customHeight="false" outlineLevel="0" collapsed="false">
      <c r="A70" s="364" t="n">
        <v>9</v>
      </c>
      <c r="B70" s="365" t="s">
        <v>205</v>
      </c>
      <c r="C70" s="365" t="s">
        <v>83</v>
      </c>
      <c r="D70" s="372" t="n">
        <v>45</v>
      </c>
      <c r="E70" s="366" t="n">
        <v>15</v>
      </c>
      <c r="F70" s="371" t="n">
        <f aca="false">ROUND(D70*E70,2)</f>
        <v>675</v>
      </c>
    </row>
    <row r="71" customFormat="false" ht="12.8" hidden="false" customHeight="false" outlineLevel="0" collapsed="false">
      <c r="A71" s="364" t="n">
        <v>10</v>
      </c>
      <c r="B71" s="365"/>
      <c r="C71" s="365"/>
      <c r="D71" s="372"/>
      <c r="E71" s="366"/>
      <c r="F71" s="372"/>
    </row>
    <row r="72" customFormat="false" ht="12.8" hidden="false" customHeight="false" outlineLevel="0" collapsed="false">
      <c r="A72" s="364" t="n">
        <v>11</v>
      </c>
      <c r="B72" s="365" t="s">
        <v>998</v>
      </c>
      <c r="C72" s="365" t="s">
        <v>83</v>
      </c>
      <c r="D72" s="370"/>
      <c r="E72" s="366" t="n">
        <v>1</v>
      </c>
      <c r="F72" s="371" t="n">
        <f aca="false">ROUND(D72*E72,2)</f>
        <v>0</v>
      </c>
    </row>
    <row r="73" customFormat="false" ht="12.8" hidden="false" customHeight="false" outlineLevel="0" collapsed="false">
      <c r="A73" s="364" t="n">
        <v>12</v>
      </c>
      <c r="B73" s="365" t="s">
        <v>999</v>
      </c>
      <c r="C73" s="365" t="s">
        <v>83</v>
      </c>
      <c r="D73" s="370"/>
      <c r="E73" s="366" t="n">
        <v>1</v>
      </c>
      <c r="F73" s="371" t="n">
        <f aca="false">ROUND(D73*E73,2)</f>
        <v>0</v>
      </c>
    </row>
    <row r="74" customFormat="false" ht="12.8" hidden="false" customHeight="false" outlineLevel="0" collapsed="false">
      <c r="A74" s="364"/>
      <c r="B74" s="365"/>
      <c r="C74" s="365"/>
      <c r="D74" s="372"/>
      <c r="E74" s="366"/>
      <c r="F74" s="371"/>
    </row>
    <row r="75" customFormat="false" ht="12.8" hidden="false" customHeight="false" outlineLevel="0" collapsed="false">
      <c r="A75" s="364"/>
      <c r="B75" s="365"/>
      <c r="C75" s="365"/>
      <c r="D75" s="372"/>
      <c r="E75" s="366"/>
      <c r="F75" s="372"/>
    </row>
    <row r="76" customFormat="false" ht="12.8" hidden="false" customHeight="false" outlineLevel="0" collapsed="false">
      <c r="D76" s="304"/>
      <c r="F76" s="377"/>
    </row>
    <row r="77" customFormat="false" ht="12.8" hidden="false" customHeight="false" outlineLevel="0" collapsed="false">
      <c r="F77" s="378"/>
    </row>
    <row r="78" customFormat="false" ht="12.8" hidden="false" customHeight="false" outlineLevel="0" collapsed="false">
      <c r="A78" s="379"/>
      <c r="B78" s="380" t="s">
        <v>1000</v>
      </c>
      <c r="C78" s="338"/>
      <c r="D78" s="381"/>
      <c r="E78" s="338"/>
      <c r="F78" s="359"/>
    </row>
    <row r="79" customFormat="false" ht="12.8" hidden="false" customHeight="false" outlineLevel="0" collapsed="false">
      <c r="A79" s="379"/>
      <c r="B79" s="365"/>
      <c r="C79" s="365" t="s">
        <v>706</v>
      </c>
      <c r="D79" s="366" t="s">
        <v>706</v>
      </c>
      <c r="E79" s="365" t="s">
        <v>706</v>
      </c>
      <c r="F79" s="359"/>
    </row>
    <row r="80" customFormat="false" ht="12.8" hidden="false" customHeight="false" outlineLevel="0" collapsed="false">
      <c r="A80" s="379"/>
      <c r="B80" s="365" t="s">
        <v>1001</v>
      </c>
      <c r="C80" s="365" t="s">
        <v>706</v>
      </c>
      <c r="D80" s="366" t="s">
        <v>706</v>
      </c>
      <c r="E80" s="365" t="s">
        <v>706</v>
      </c>
      <c r="F80" s="359" t="n">
        <f aca="false">SUM(F7:F10)</f>
        <v>0</v>
      </c>
    </row>
    <row r="81" customFormat="false" ht="12.8" hidden="false" customHeight="false" outlineLevel="0" collapsed="false">
      <c r="A81" s="379"/>
      <c r="B81" s="365" t="s">
        <v>1002</v>
      </c>
      <c r="C81" s="365" t="s">
        <v>706</v>
      </c>
      <c r="D81" s="366" t="s">
        <v>706</v>
      </c>
      <c r="E81" s="365" t="s">
        <v>706</v>
      </c>
      <c r="F81" s="359" t="n">
        <f aca="false">SUM(F13:F32)</f>
        <v>0</v>
      </c>
    </row>
    <row r="82" customFormat="false" ht="12.8" hidden="false" customHeight="false" outlineLevel="0" collapsed="false">
      <c r="A82" s="379"/>
      <c r="B82" s="365" t="s">
        <v>1003</v>
      </c>
      <c r="C82" s="365" t="s">
        <v>706</v>
      </c>
      <c r="D82" s="366" t="s">
        <v>706</v>
      </c>
      <c r="E82" s="365" t="s">
        <v>706</v>
      </c>
      <c r="F82" s="359" t="n">
        <f aca="false">SUM(F35:F51)</f>
        <v>0</v>
      </c>
    </row>
    <row r="83" customFormat="false" ht="12.8" hidden="false" customHeight="false" outlineLevel="0" collapsed="false">
      <c r="A83" s="379"/>
      <c r="B83" s="365" t="s">
        <v>1004</v>
      </c>
      <c r="C83" s="365" t="s">
        <v>706</v>
      </c>
      <c r="D83" s="366" t="s">
        <v>706</v>
      </c>
      <c r="E83" s="365" t="s">
        <v>706</v>
      </c>
      <c r="F83" s="359" t="n">
        <f aca="false">SUM(F54:F58)</f>
        <v>0</v>
      </c>
    </row>
    <row r="84" customFormat="false" ht="12.8" hidden="false" customHeight="false" outlineLevel="0" collapsed="false">
      <c r="A84" s="379"/>
      <c r="B84" s="365" t="s">
        <v>1005</v>
      </c>
      <c r="C84" s="365" t="s">
        <v>706</v>
      </c>
      <c r="D84" s="366" t="s">
        <v>706</v>
      </c>
      <c r="E84" s="365" t="s">
        <v>706</v>
      </c>
      <c r="F84" s="359" t="n">
        <f aca="false">SUM(F61:F74)</f>
        <v>675</v>
      </c>
    </row>
    <row r="86" s="2" customFormat="true" ht="13.8" hidden="false" customHeight="true" outlineLevel="0" collapsed="false">
      <c r="B86" s="382" t="s">
        <v>1006</v>
      </c>
      <c r="C86" s="382"/>
      <c r="D86" s="382"/>
      <c r="E86" s="382"/>
      <c r="F86" s="383" t="n">
        <f aca="false">SUM(F81:F84)</f>
        <v>675</v>
      </c>
    </row>
    <row r="87" s="2" customFormat="true" ht="13.8" hidden="false" customHeight="true" outlineLevel="0" collapsed="false">
      <c r="B87" s="384" t="s">
        <v>1007</v>
      </c>
      <c r="C87" s="384"/>
      <c r="D87" s="384"/>
      <c r="E87" s="384"/>
      <c r="F87" s="385" t="n">
        <f aca="false">+F86*0.22</f>
        <v>148.5</v>
      </c>
    </row>
    <row r="88" s="2" customFormat="true" ht="13.8" hidden="false" customHeight="true" outlineLevel="0" collapsed="false">
      <c r="B88" s="386" t="s">
        <v>919</v>
      </c>
      <c r="C88" s="386"/>
      <c r="D88" s="386"/>
      <c r="E88" s="386"/>
      <c r="F88" s="387" t="n">
        <f aca="false">+F86+F87</f>
        <v>823.5</v>
      </c>
    </row>
  </sheetData>
  <sheetProtection sheet="true" password="9a51" objects="true" scenarios="true"/>
  <mergeCells count="4">
    <mergeCell ref="B1:F1"/>
    <mergeCell ref="B86:E86"/>
    <mergeCell ref="B87:E87"/>
    <mergeCell ref="B88:E88"/>
  </mergeCells>
  <printOptions headings="false" gridLines="false" gridLinesSet="true" horizontalCentered="false" verticalCentered="false"/>
  <pageMargins left="0.75" right="0.75" top="1" bottom="1"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sheetPr filterMode="false">
    <pageSetUpPr fitToPage="true"/>
  </sheetPr>
  <dimension ref="B2:I187"/>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109" width="9.13"/>
    <col collapsed="false" customWidth="true" hidden="false" outlineLevel="0" max="3" min="2" style="134" width="10.71"/>
    <col collapsed="false" customWidth="true" hidden="false" outlineLevel="0" max="4" min="4" style="110" width="51.13"/>
    <col collapsed="false" customWidth="true" hidden="false" outlineLevel="0" max="5" min="5" style="134" width="13.7"/>
    <col collapsed="false" customWidth="true" hidden="false" outlineLevel="0" max="6" min="6" style="231" width="12.71"/>
    <col collapsed="false" customWidth="true" hidden="false" outlineLevel="0" max="7" min="7" style="112" width="15.71"/>
    <col collapsed="false" customWidth="true" hidden="false" outlineLevel="0" max="8" min="8" style="232" width="15.71"/>
    <col collapsed="false" customWidth="true" hidden="false" outlineLevel="0" max="9" min="9" style="110" width="21.71"/>
    <col collapsed="false" customWidth="true" hidden="false" outlineLevel="0" max="257" min="10" style="109" width="9.13"/>
    <col collapsed="false" customWidth="true" hidden="false" outlineLevel="0" max="259" min="258" style="109" width="10.71"/>
    <col collapsed="false" customWidth="true" hidden="false" outlineLevel="0" max="260" min="260" style="109" width="51.13"/>
    <col collapsed="false" customWidth="true" hidden="false" outlineLevel="0" max="261" min="261" style="109" width="13.7"/>
    <col collapsed="false" customWidth="true" hidden="false" outlineLevel="0" max="262" min="262" style="109" width="12.71"/>
    <col collapsed="false" customWidth="true" hidden="false" outlineLevel="0" max="264" min="263" style="109" width="15.71"/>
    <col collapsed="false" customWidth="true" hidden="false" outlineLevel="0" max="265" min="265" style="109" width="21.71"/>
    <col collapsed="false" customWidth="true" hidden="false" outlineLevel="0" max="513" min="266" style="109" width="9.13"/>
    <col collapsed="false" customWidth="true" hidden="false" outlineLevel="0" max="515" min="514" style="109" width="10.71"/>
    <col collapsed="false" customWidth="true" hidden="false" outlineLevel="0" max="516" min="516" style="109" width="51.13"/>
    <col collapsed="false" customWidth="true" hidden="false" outlineLevel="0" max="517" min="517" style="109" width="13.7"/>
    <col collapsed="false" customWidth="true" hidden="false" outlineLevel="0" max="518" min="518" style="109" width="12.71"/>
    <col collapsed="false" customWidth="true" hidden="false" outlineLevel="0" max="520" min="519" style="109" width="15.71"/>
    <col collapsed="false" customWidth="true" hidden="false" outlineLevel="0" max="521" min="521" style="109" width="21.71"/>
    <col collapsed="false" customWidth="true" hidden="false" outlineLevel="0" max="769" min="522" style="109" width="9.13"/>
    <col collapsed="false" customWidth="true" hidden="false" outlineLevel="0" max="771" min="770" style="109" width="10.71"/>
    <col collapsed="false" customWidth="true" hidden="false" outlineLevel="0" max="772" min="772" style="109" width="51.13"/>
    <col collapsed="false" customWidth="true" hidden="false" outlineLevel="0" max="773" min="773" style="109" width="13.7"/>
    <col collapsed="false" customWidth="true" hidden="false" outlineLevel="0" max="774" min="774" style="109" width="12.71"/>
    <col collapsed="false" customWidth="true" hidden="false" outlineLevel="0" max="776" min="775" style="109" width="15.71"/>
    <col collapsed="false" customWidth="true" hidden="false" outlineLevel="0" max="777" min="777" style="109" width="21.71"/>
    <col collapsed="false" customWidth="true" hidden="false" outlineLevel="0" max="1025" min="778" style="109" width="9.13"/>
  </cols>
  <sheetData>
    <row r="2" customFormat="false" ht="12.8" hidden="false" customHeight="false" outlineLevel="0" collapsed="false">
      <c r="B2" s="152" t="s">
        <v>331</v>
      </c>
      <c r="C2" s="151" t="s">
        <v>1008</v>
      </c>
      <c r="D2" s="114"/>
      <c r="E2" s="152"/>
    </row>
    <row r="3" s="114" customFormat="true" ht="12.75" hidden="false" customHeight="true" outlineLevel="0" collapsed="false">
      <c r="B3" s="152" t="s">
        <v>1009</v>
      </c>
      <c r="C3" s="155" t="s">
        <v>565</v>
      </c>
      <c r="D3" s="155"/>
      <c r="E3" s="388"/>
      <c r="F3" s="388"/>
      <c r="G3" s="245"/>
      <c r="H3" s="232"/>
    </row>
    <row r="4" s="114" customFormat="true" ht="12.8" hidden="false" customHeight="false" outlineLevel="0" collapsed="false">
      <c r="B4" s="152" t="s">
        <v>334</v>
      </c>
      <c r="C4" s="158" t="s">
        <v>1010</v>
      </c>
      <c r="D4" s="158"/>
      <c r="E4" s="158"/>
      <c r="F4" s="158"/>
      <c r="G4" s="245"/>
      <c r="H4" s="232"/>
    </row>
    <row r="5" s="114" customFormat="true" ht="12.8" hidden="false" customHeight="false" outlineLevel="0" collapsed="false">
      <c r="B5" s="152" t="s">
        <v>336</v>
      </c>
      <c r="C5" s="151" t="s">
        <v>337</v>
      </c>
      <c r="D5" s="151"/>
      <c r="E5" s="151"/>
      <c r="F5" s="151"/>
      <c r="G5" s="245"/>
      <c r="H5" s="232"/>
    </row>
    <row r="6" s="114" customFormat="true" ht="31.5" hidden="false" customHeight="true" outlineLevel="0" collapsed="false">
      <c r="C6" s="151"/>
      <c r="D6" s="389" t="s">
        <v>1011</v>
      </c>
      <c r="E6" s="389"/>
      <c r="F6" s="389"/>
      <c r="G6" s="389"/>
      <c r="H6" s="389"/>
    </row>
    <row r="7" s="116" customFormat="true" ht="9.95" hidden="false" customHeight="true" outlineLevel="0" collapsed="false">
      <c r="B7" s="117"/>
      <c r="C7" s="117"/>
      <c r="D7" s="118"/>
      <c r="E7" s="117"/>
      <c r="F7" s="390"/>
      <c r="G7" s="120"/>
      <c r="H7" s="391"/>
      <c r="I7" s="118"/>
    </row>
    <row r="8" s="122" customFormat="true" ht="15" hidden="false" customHeight="false" outlineLevel="0" collapsed="false">
      <c r="B8" s="392" t="s">
        <v>62</v>
      </c>
      <c r="C8" s="392" t="s">
        <v>63</v>
      </c>
      <c r="D8" s="392" t="s">
        <v>64</v>
      </c>
      <c r="E8" s="392" t="s">
        <v>65</v>
      </c>
      <c r="F8" s="392" t="s">
        <v>66</v>
      </c>
      <c r="G8" s="392" t="s">
        <v>67</v>
      </c>
      <c r="H8" s="392" t="s">
        <v>68</v>
      </c>
      <c r="I8" s="392" t="s">
        <v>339</v>
      </c>
    </row>
    <row r="9" s="128" customFormat="true" ht="9.75" hidden="false" customHeight="true" outlineLevel="0" collapsed="false">
      <c r="B9" s="129"/>
      <c r="C9" s="129"/>
      <c r="D9" s="130"/>
      <c r="E9" s="129"/>
      <c r="F9" s="393"/>
      <c r="G9" s="132"/>
      <c r="H9" s="394"/>
      <c r="I9" s="130"/>
    </row>
    <row r="10" customFormat="false" ht="12.8" hidden="false" customHeight="false" outlineLevel="0" collapsed="false">
      <c r="B10" s="395"/>
      <c r="C10" s="396"/>
      <c r="D10" s="396" t="s">
        <v>69</v>
      </c>
      <c r="E10" s="396"/>
      <c r="F10" s="397" t="s">
        <v>70</v>
      </c>
      <c r="G10" s="397"/>
      <c r="H10" s="397" t="n">
        <f aca="false">SUM(H14:H25)</f>
        <v>0</v>
      </c>
      <c r="I10" s="398"/>
    </row>
    <row r="11" customFormat="false" ht="12.8" hidden="false" customHeight="false" outlineLevel="0" collapsed="false">
      <c r="D11" s="135"/>
      <c r="G11" s="109"/>
      <c r="H11" s="109"/>
      <c r="I11" s="109"/>
    </row>
    <row r="12" customFormat="false" ht="12.8" hidden="false" customHeight="false" outlineLevel="0" collapsed="false">
      <c r="B12" s="399"/>
      <c r="C12" s="399"/>
      <c r="D12" s="399" t="s">
        <v>71</v>
      </c>
      <c r="E12" s="399"/>
      <c r="F12" s="399"/>
      <c r="G12" s="399"/>
      <c r="H12" s="399"/>
      <c r="I12" s="399"/>
    </row>
    <row r="13" customFormat="false" ht="12.8" hidden="false" customHeight="false" outlineLevel="0" collapsed="false">
      <c r="D13" s="135"/>
      <c r="G13" s="109"/>
      <c r="H13" s="109"/>
      <c r="I13" s="109"/>
    </row>
    <row r="14" s="152" customFormat="true" ht="50.25" hidden="false" customHeight="false" outlineLevel="0" collapsed="false">
      <c r="B14" s="400" t="s">
        <v>1012</v>
      </c>
      <c r="C14" s="400"/>
      <c r="D14" s="401" t="s">
        <v>1013</v>
      </c>
      <c r="E14" s="402" t="s">
        <v>346</v>
      </c>
      <c r="F14" s="403" t="n">
        <v>570</v>
      </c>
      <c r="G14" s="404"/>
      <c r="H14" s="341" t="n">
        <f aca="false">ROUND(F14*G14,2)</f>
        <v>0</v>
      </c>
    </row>
    <row r="15" s="152" customFormat="true" ht="12.8" hidden="false" customHeight="false" outlineLevel="0" collapsed="false">
      <c r="B15" s="134"/>
      <c r="C15" s="134"/>
      <c r="D15" s="110"/>
      <c r="E15" s="194"/>
      <c r="F15" s="231"/>
      <c r="G15" s="112"/>
      <c r="H15" s="232"/>
    </row>
    <row r="16" s="152" customFormat="true" ht="30.85" hidden="false" customHeight="false" outlineLevel="0" collapsed="false">
      <c r="B16" s="400" t="s">
        <v>1014</v>
      </c>
      <c r="C16" s="400"/>
      <c r="D16" s="401" t="s">
        <v>1015</v>
      </c>
      <c r="E16" s="400" t="s">
        <v>343</v>
      </c>
      <c r="F16" s="403" t="n">
        <v>45</v>
      </c>
      <c r="G16" s="404"/>
      <c r="H16" s="341" t="n">
        <f aca="false">ROUND(F16*G16,2)</f>
        <v>0</v>
      </c>
    </row>
    <row r="17" s="152" customFormat="true" ht="12.8" hidden="false" customHeight="false" outlineLevel="0" collapsed="false">
      <c r="B17" s="134"/>
      <c r="C17" s="134"/>
      <c r="D17" s="110"/>
      <c r="E17" s="134"/>
      <c r="F17" s="231"/>
      <c r="G17" s="112"/>
      <c r="H17" s="232"/>
    </row>
    <row r="18" s="152" customFormat="true" ht="69.7" hidden="false" customHeight="false" outlineLevel="0" collapsed="false">
      <c r="B18" s="400" t="s">
        <v>1016</v>
      </c>
      <c r="C18" s="400"/>
      <c r="D18" s="401" t="s">
        <v>1017</v>
      </c>
      <c r="E18" s="402" t="s">
        <v>343</v>
      </c>
      <c r="F18" s="403" t="n">
        <v>2</v>
      </c>
      <c r="G18" s="404"/>
      <c r="H18" s="341" t="n">
        <f aca="false">ROUND(F18*G18,2)</f>
        <v>0</v>
      </c>
    </row>
    <row r="19" s="152" customFormat="true" ht="12.8" hidden="false" customHeight="false" outlineLevel="0" collapsed="false">
      <c r="B19" s="134"/>
      <c r="C19" s="134"/>
      <c r="D19" s="110"/>
      <c r="E19" s="194"/>
      <c r="F19" s="231"/>
      <c r="G19" s="112"/>
      <c r="H19" s="232"/>
    </row>
    <row r="20" s="152" customFormat="true" ht="12.8" hidden="false" customHeight="false" outlineLevel="0" collapsed="false">
      <c r="B20" s="399"/>
      <c r="C20" s="399"/>
      <c r="D20" s="399" t="s">
        <v>348</v>
      </c>
      <c r="E20" s="399"/>
      <c r="F20" s="399"/>
      <c r="G20" s="399"/>
      <c r="H20" s="399"/>
      <c r="I20" s="399"/>
    </row>
    <row r="21" s="152" customFormat="true" ht="12.8" hidden="false" customHeight="false" outlineLevel="0" collapsed="false">
      <c r="B21" s="134"/>
      <c r="C21" s="134"/>
      <c r="D21" s="110"/>
      <c r="E21" s="194"/>
      <c r="F21" s="231"/>
      <c r="G21" s="112"/>
      <c r="H21" s="232"/>
    </row>
    <row r="22" s="152" customFormat="true" ht="30.55" hidden="false" customHeight="false" outlineLevel="0" collapsed="false">
      <c r="B22" s="400" t="s">
        <v>1018</v>
      </c>
      <c r="C22" s="400"/>
      <c r="D22" s="401" t="s">
        <v>1019</v>
      </c>
      <c r="E22" s="400"/>
      <c r="F22" s="403"/>
      <c r="G22" s="404"/>
      <c r="H22" s="341"/>
      <c r="I22" s="405"/>
    </row>
    <row r="23" s="152" customFormat="true" ht="21.15" hidden="false" customHeight="false" outlineLevel="0" collapsed="false">
      <c r="B23" s="400"/>
      <c r="C23" s="400"/>
      <c r="D23" s="401" t="s">
        <v>1020</v>
      </c>
      <c r="E23" s="400" t="s">
        <v>346</v>
      </c>
      <c r="F23" s="403" t="n">
        <v>161</v>
      </c>
      <c r="G23" s="404"/>
      <c r="H23" s="341" t="n">
        <f aca="false">ROUND(F23*G23,2)</f>
        <v>0</v>
      </c>
      <c r="I23" s="405" t="s">
        <v>1021</v>
      </c>
    </row>
    <row r="24" s="152" customFormat="true" ht="12.8" hidden="false" customHeight="false" outlineLevel="0" collapsed="false">
      <c r="B24" s="400"/>
      <c r="C24" s="400"/>
      <c r="D24" s="401" t="s">
        <v>1022</v>
      </c>
      <c r="E24" s="400" t="s">
        <v>346</v>
      </c>
      <c r="F24" s="403" t="n">
        <v>357</v>
      </c>
      <c r="G24" s="404"/>
      <c r="H24" s="341" t="n">
        <f aca="false">ROUND(F24*G24,2)</f>
        <v>0</v>
      </c>
    </row>
    <row r="25" s="152" customFormat="true" ht="12.8" hidden="false" customHeight="false" outlineLevel="0" collapsed="false">
      <c r="B25" s="400"/>
      <c r="C25" s="400"/>
      <c r="D25" s="401" t="s">
        <v>1023</v>
      </c>
      <c r="E25" s="400" t="s">
        <v>346</v>
      </c>
      <c r="F25" s="403" t="n">
        <v>5</v>
      </c>
      <c r="G25" s="404"/>
      <c r="H25" s="341" t="n">
        <f aca="false">ROUND(F25*G25,2)</f>
        <v>0</v>
      </c>
    </row>
    <row r="26" s="128" customFormat="true" ht="15" hidden="false" customHeight="false" outlineLevel="0" collapsed="false">
      <c r="B26" s="129"/>
      <c r="C26" s="129"/>
      <c r="D26" s="130"/>
      <c r="E26" s="129"/>
      <c r="F26" s="393"/>
      <c r="G26" s="132"/>
      <c r="H26" s="394"/>
      <c r="I26" s="130"/>
    </row>
    <row r="27" customFormat="false" ht="12.8" hidden="false" customHeight="false" outlineLevel="0" collapsed="false">
      <c r="B27" s="395"/>
      <c r="C27" s="396"/>
      <c r="D27" s="396" t="s">
        <v>1024</v>
      </c>
      <c r="E27" s="397" t="s">
        <v>1025</v>
      </c>
      <c r="F27" s="397"/>
      <c r="G27" s="397"/>
      <c r="H27" s="397" t="n">
        <f aca="false">+SUM(H29:H62)</f>
        <v>0</v>
      </c>
      <c r="I27" s="398"/>
    </row>
    <row r="28" s="152" customFormat="true" ht="12.8" hidden="false" customHeight="false" outlineLevel="0" collapsed="false">
      <c r="B28" s="134"/>
      <c r="C28" s="134"/>
      <c r="D28" s="110"/>
      <c r="E28" s="134"/>
      <c r="F28" s="231"/>
      <c r="G28" s="101"/>
      <c r="H28" s="232"/>
    </row>
    <row r="29" s="152" customFormat="true" ht="40.55" hidden="false" customHeight="false" outlineLevel="0" collapsed="false">
      <c r="B29" s="400" t="s">
        <v>1026</v>
      </c>
      <c r="C29" s="400"/>
      <c r="D29" s="401" t="s">
        <v>1027</v>
      </c>
      <c r="E29" s="400" t="s">
        <v>367</v>
      </c>
      <c r="F29" s="403" t="n">
        <v>50</v>
      </c>
      <c r="G29" s="404"/>
      <c r="H29" s="341" t="n">
        <f aca="false">ROUND(F29*G29,2)</f>
        <v>0</v>
      </c>
      <c r="I29" s="110"/>
    </row>
    <row r="30" s="152" customFormat="true" ht="12.8" hidden="false" customHeight="false" outlineLevel="0" collapsed="false">
      <c r="B30" s="134"/>
      <c r="C30" s="134"/>
      <c r="D30" s="110"/>
      <c r="E30" s="134"/>
      <c r="F30" s="231"/>
      <c r="G30" s="101"/>
      <c r="H30" s="232"/>
    </row>
    <row r="31" s="152" customFormat="true" ht="40.55" hidden="false" customHeight="false" outlineLevel="0" collapsed="false">
      <c r="B31" s="400" t="s">
        <v>1028</v>
      </c>
      <c r="C31" s="400"/>
      <c r="D31" s="401" t="s">
        <v>1029</v>
      </c>
      <c r="E31" s="400" t="s">
        <v>367</v>
      </c>
      <c r="F31" s="403" t="n">
        <v>658</v>
      </c>
      <c r="G31" s="404"/>
      <c r="H31" s="341" t="n">
        <f aca="false">ROUND(F31*G31,2)</f>
        <v>0</v>
      </c>
      <c r="I31" s="110"/>
    </row>
    <row r="32" s="152" customFormat="true" ht="12.8" hidden="false" customHeight="false" outlineLevel="0" collapsed="false">
      <c r="B32" s="134"/>
      <c r="C32" s="134"/>
      <c r="D32" s="110"/>
      <c r="E32" s="134"/>
      <c r="F32" s="231"/>
      <c r="G32" s="101"/>
      <c r="H32" s="232"/>
    </row>
    <row r="33" s="152" customFormat="true" ht="40.55" hidden="false" customHeight="false" outlineLevel="0" collapsed="false">
      <c r="B33" s="400" t="s">
        <v>1030</v>
      </c>
      <c r="C33" s="400"/>
      <c r="D33" s="401" t="s">
        <v>1031</v>
      </c>
      <c r="E33" s="400" t="s">
        <v>367</v>
      </c>
      <c r="F33" s="403" t="n">
        <v>66</v>
      </c>
      <c r="G33" s="404"/>
      <c r="H33" s="341" t="n">
        <f aca="false">ROUND(F33*G33,2)</f>
        <v>0</v>
      </c>
      <c r="I33" s="110"/>
    </row>
    <row r="34" s="152" customFormat="true" ht="12.8" hidden="false" customHeight="false" outlineLevel="0" collapsed="false">
      <c r="B34" s="134"/>
      <c r="C34" s="134"/>
      <c r="D34" s="110"/>
      <c r="E34" s="134"/>
      <c r="F34" s="231"/>
      <c r="G34" s="101"/>
      <c r="H34" s="232"/>
    </row>
    <row r="35" s="152" customFormat="true" ht="40.55" hidden="false" customHeight="false" outlineLevel="0" collapsed="false">
      <c r="B35" s="400" t="s">
        <v>1032</v>
      </c>
      <c r="C35" s="400"/>
      <c r="D35" s="401" t="s">
        <v>1033</v>
      </c>
      <c r="E35" s="400" t="s">
        <v>367</v>
      </c>
      <c r="F35" s="403" t="n">
        <v>10</v>
      </c>
      <c r="G35" s="404"/>
      <c r="H35" s="341" t="n">
        <f aca="false">ROUND(F35*G35,2)</f>
        <v>0</v>
      </c>
      <c r="I35" s="110"/>
    </row>
    <row r="36" s="152" customFormat="true" ht="12.8" hidden="false" customHeight="false" outlineLevel="0" collapsed="false">
      <c r="B36" s="134"/>
      <c r="C36" s="134"/>
      <c r="D36" s="110"/>
      <c r="E36" s="134"/>
      <c r="F36" s="231"/>
      <c r="G36" s="101"/>
      <c r="H36" s="232"/>
      <c r="I36" s="406"/>
    </row>
    <row r="37" s="152" customFormat="true" ht="21.15" hidden="false" customHeight="false" outlineLevel="0" collapsed="false">
      <c r="B37" s="400" t="s">
        <v>1034</v>
      </c>
      <c r="C37" s="400"/>
      <c r="D37" s="401" t="s">
        <v>372</v>
      </c>
      <c r="E37" s="400" t="s">
        <v>354</v>
      </c>
      <c r="F37" s="403" t="n">
        <v>447</v>
      </c>
      <c r="G37" s="404"/>
      <c r="H37" s="341" t="n">
        <f aca="false">ROUND(F37*G37,2)</f>
        <v>0</v>
      </c>
      <c r="I37" s="110"/>
    </row>
    <row r="38" s="152" customFormat="true" ht="12.8" hidden="false" customHeight="false" outlineLevel="0" collapsed="false">
      <c r="B38" s="134"/>
      <c r="C38" s="134"/>
      <c r="D38" s="110"/>
      <c r="E38" s="134"/>
      <c r="F38" s="231"/>
      <c r="G38" s="101"/>
      <c r="H38" s="232"/>
      <c r="I38" s="406"/>
    </row>
    <row r="39" s="152" customFormat="true" ht="21.15" hidden="false" customHeight="false" outlineLevel="0" collapsed="false">
      <c r="B39" s="400" t="s">
        <v>1035</v>
      </c>
      <c r="C39" s="400"/>
      <c r="D39" s="401" t="s">
        <v>1036</v>
      </c>
      <c r="E39" s="400" t="s">
        <v>354</v>
      </c>
      <c r="F39" s="403" t="n">
        <v>12</v>
      </c>
      <c r="G39" s="404"/>
      <c r="H39" s="341" t="n">
        <f aca="false">ROUND(F39*G39,2)</f>
        <v>0</v>
      </c>
      <c r="I39" s="110"/>
    </row>
    <row r="40" s="152" customFormat="true" ht="12.8" hidden="false" customHeight="false" outlineLevel="0" collapsed="false">
      <c r="B40" s="134"/>
      <c r="C40" s="134"/>
      <c r="D40" s="110"/>
      <c r="E40" s="134"/>
      <c r="F40" s="231"/>
      <c r="G40" s="101"/>
      <c r="H40" s="232"/>
    </row>
    <row r="41" s="152" customFormat="true" ht="50.25" hidden="false" customHeight="false" outlineLevel="0" collapsed="false">
      <c r="B41" s="400" t="s">
        <v>1037</v>
      </c>
      <c r="C41" s="400"/>
      <c r="D41" s="401" t="s">
        <v>1038</v>
      </c>
      <c r="E41" s="400" t="s">
        <v>367</v>
      </c>
      <c r="F41" s="403" t="n">
        <v>57</v>
      </c>
      <c r="G41" s="404"/>
      <c r="H41" s="341" t="n">
        <f aca="false">ROUND(F41*G41,2)</f>
        <v>0</v>
      </c>
      <c r="I41" s="110"/>
    </row>
    <row r="42" s="152" customFormat="true" ht="12.8" hidden="false" customHeight="false" outlineLevel="0" collapsed="false">
      <c r="B42" s="134"/>
      <c r="C42" s="134"/>
      <c r="D42" s="110"/>
      <c r="E42" s="134"/>
      <c r="F42" s="231"/>
      <c r="G42" s="101"/>
      <c r="H42" s="232"/>
    </row>
    <row r="43" s="152" customFormat="true" ht="40.55" hidden="false" customHeight="false" outlineLevel="0" collapsed="false">
      <c r="B43" s="400" t="s">
        <v>1039</v>
      </c>
      <c r="C43" s="400"/>
      <c r="D43" s="401" t="s">
        <v>1040</v>
      </c>
      <c r="E43" s="400" t="s">
        <v>367</v>
      </c>
      <c r="F43" s="403" t="n">
        <v>169</v>
      </c>
      <c r="G43" s="404"/>
      <c r="H43" s="341" t="n">
        <f aca="false">ROUND(F43*G43,2)</f>
        <v>0</v>
      </c>
      <c r="I43" s="110"/>
    </row>
    <row r="44" s="152" customFormat="true" ht="12.8" hidden="false" customHeight="false" outlineLevel="0" collapsed="false">
      <c r="B44" s="134"/>
      <c r="C44" s="134"/>
      <c r="D44" s="110"/>
      <c r="E44" s="134"/>
      <c r="F44" s="231"/>
      <c r="G44" s="101"/>
      <c r="H44" s="232"/>
    </row>
    <row r="45" s="152" customFormat="true" ht="60" hidden="false" customHeight="false" outlineLevel="0" collapsed="false">
      <c r="B45" s="400" t="s">
        <v>1041</v>
      </c>
      <c r="C45" s="400"/>
      <c r="D45" s="401" t="s">
        <v>1042</v>
      </c>
      <c r="E45" s="400" t="s">
        <v>367</v>
      </c>
      <c r="F45" s="403" t="n">
        <v>267</v>
      </c>
      <c r="G45" s="404"/>
      <c r="H45" s="341" t="n">
        <f aca="false">ROUND(F45*G45,2)</f>
        <v>0</v>
      </c>
      <c r="I45" s="407" t="s">
        <v>1043</v>
      </c>
    </row>
    <row r="46" s="152" customFormat="true" ht="14.25" hidden="false" customHeight="true" outlineLevel="0" collapsed="false">
      <c r="B46" s="134"/>
      <c r="C46" s="134"/>
      <c r="D46" s="110"/>
      <c r="E46" s="134"/>
      <c r="F46" s="231"/>
      <c r="G46" s="101"/>
      <c r="H46" s="232"/>
      <c r="I46" s="407"/>
    </row>
    <row r="47" s="152" customFormat="true" ht="30.85" hidden="false" customHeight="false" outlineLevel="0" collapsed="false">
      <c r="B47" s="400" t="s">
        <v>1044</v>
      </c>
      <c r="C47" s="400"/>
      <c r="D47" s="62" t="s">
        <v>1045</v>
      </c>
      <c r="E47" s="400" t="s">
        <v>367</v>
      </c>
      <c r="F47" s="403" t="n">
        <v>114</v>
      </c>
      <c r="G47" s="404"/>
      <c r="H47" s="341" t="n">
        <f aca="false">ROUND(F47*G47,2)</f>
        <v>0</v>
      </c>
      <c r="I47" s="407" t="s">
        <v>1046</v>
      </c>
    </row>
    <row r="48" s="152" customFormat="true" ht="14.25" hidden="false" customHeight="true" outlineLevel="0" collapsed="false">
      <c r="B48" s="134"/>
      <c r="C48" s="134"/>
      <c r="D48" s="110"/>
      <c r="E48" s="134"/>
      <c r="F48" s="231"/>
      <c r="G48" s="101"/>
      <c r="H48" s="232"/>
      <c r="I48" s="407"/>
    </row>
    <row r="49" s="152" customFormat="true" ht="21.15" hidden="false" customHeight="false" outlineLevel="0" collapsed="false">
      <c r="B49" s="400" t="s">
        <v>1047</v>
      </c>
      <c r="C49" s="400"/>
      <c r="D49" s="62" t="s">
        <v>1048</v>
      </c>
      <c r="E49" s="400" t="s">
        <v>367</v>
      </c>
      <c r="F49" s="403" t="n">
        <f aca="false">F29</f>
        <v>50</v>
      </c>
      <c r="G49" s="404"/>
      <c r="H49" s="341" t="n">
        <f aca="false">ROUND(F49*G49,2)</f>
        <v>0</v>
      </c>
      <c r="I49" s="406"/>
    </row>
    <row r="50" s="152" customFormat="true" ht="14.25" hidden="false" customHeight="true" outlineLevel="0" collapsed="false">
      <c r="B50" s="134"/>
      <c r="C50" s="134"/>
      <c r="D50" s="110"/>
      <c r="E50" s="134"/>
      <c r="F50" s="231"/>
      <c r="G50" s="101"/>
      <c r="H50" s="232"/>
      <c r="I50" s="407"/>
    </row>
    <row r="51" s="152" customFormat="true" ht="21.15" hidden="false" customHeight="false" outlineLevel="0" collapsed="false">
      <c r="B51" s="400" t="s">
        <v>1049</v>
      </c>
      <c r="C51" s="400"/>
      <c r="D51" s="62" t="s">
        <v>1050</v>
      </c>
      <c r="E51" s="400" t="s">
        <v>1051</v>
      </c>
      <c r="F51" s="403" t="n">
        <v>8</v>
      </c>
      <c r="G51" s="404"/>
      <c r="H51" s="341" t="n">
        <f aca="false">ROUND(F51*G51,2)</f>
        <v>0</v>
      </c>
      <c r="I51" s="406"/>
    </row>
    <row r="52" s="152" customFormat="true" ht="12.8" hidden="false" customHeight="false" outlineLevel="0" collapsed="false">
      <c r="B52" s="134"/>
      <c r="C52" s="134"/>
      <c r="D52" s="110"/>
      <c r="E52" s="134"/>
      <c r="F52" s="231"/>
      <c r="G52" s="101"/>
      <c r="H52" s="232"/>
      <c r="I52" s="407"/>
    </row>
    <row r="53" s="152" customFormat="true" ht="50.25" hidden="false" customHeight="false" outlineLevel="0" collapsed="false">
      <c r="B53" s="400" t="s">
        <v>1052</v>
      </c>
      <c r="C53" s="400"/>
      <c r="D53" s="401" t="s">
        <v>1053</v>
      </c>
      <c r="E53" s="400" t="s">
        <v>367</v>
      </c>
      <c r="F53" s="403" t="n">
        <f aca="false">F41+F43+F47</f>
        <v>340</v>
      </c>
      <c r="G53" s="404"/>
      <c r="H53" s="341" t="n">
        <f aca="false">ROUND(F53*G53,2)</f>
        <v>0</v>
      </c>
      <c r="I53" s="407" t="s">
        <v>1054</v>
      </c>
    </row>
    <row r="54" s="152" customFormat="true" ht="12.8" hidden="false" customHeight="false" outlineLevel="0" collapsed="false">
      <c r="B54" s="134"/>
      <c r="C54" s="134"/>
      <c r="D54" s="408"/>
      <c r="E54" s="134"/>
      <c r="F54" s="231"/>
      <c r="G54" s="101"/>
      <c r="H54" s="232"/>
    </row>
    <row r="55" s="152" customFormat="true" ht="21.15" hidden="false" customHeight="false" outlineLevel="0" collapsed="false">
      <c r="B55" s="400" t="s">
        <v>1055</v>
      </c>
      <c r="C55" s="400"/>
      <c r="D55" s="401" t="s">
        <v>1056</v>
      </c>
      <c r="E55" s="400" t="s">
        <v>346</v>
      </c>
      <c r="F55" s="403" t="n">
        <v>570</v>
      </c>
      <c r="G55" s="404"/>
      <c r="H55" s="341" t="n">
        <f aca="false">ROUND(F55*G55,2)</f>
        <v>0</v>
      </c>
    </row>
    <row r="56" s="152" customFormat="true" ht="12.8" hidden="false" customHeight="false" outlineLevel="0" collapsed="false">
      <c r="B56" s="134"/>
      <c r="C56" s="134"/>
      <c r="D56" s="408"/>
      <c r="E56" s="134"/>
      <c r="F56" s="231"/>
      <c r="G56" s="101"/>
      <c r="H56" s="232"/>
    </row>
    <row r="57" s="152" customFormat="true" ht="30.85" hidden="false" customHeight="false" outlineLevel="0" collapsed="false">
      <c r="B57" s="400" t="s">
        <v>1057</v>
      </c>
      <c r="C57" s="400"/>
      <c r="D57" s="401" t="s">
        <v>1058</v>
      </c>
      <c r="E57" s="400" t="s">
        <v>657</v>
      </c>
      <c r="F57" s="403" t="n">
        <v>16</v>
      </c>
      <c r="G57" s="404"/>
      <c r="H57" s="341" t="n">
        <f aca="false">ROUND(F57*G57,2)</f>
        <v>0</v>
      </c>
    </row>
    <row r="58" s="152" customFormat="true" ht="12.8" hidden="false" customHeight="false" outlineLevel="0" collapsed="false">
      <c r="B58" s="134"/>
      <c r="C58" s="134"/>
      <c r="D58" s="408"/>
      <c r="E58" s="134"/>
      <c r="F58" s="231"/>
      <c r="G58" s="101"/>
      <c r="H58" s="232"/>
    </row>
    <row r="59" s="152" customFormat="true" ht="40.55" hidden="false" customHeight="false" outlineLevel="0" collapsed="false">
      <c r="B59" s="400" t="s">
        <v>1059</v>
      </c>
      <c r="C59" s="400"/>
      <c r="D59" s="401" t="s">
        <v>1060</v>
      </c>
      <c r="E59" s="400" t="s">
        <v>657</v>
      </c>
      <c r="F59" s="403" t="n">
        <v>5</v>
      </c>
      <c r="G59" s="404"/>
      <c r="H59" s="341" t="n">
        <f aca="false">ROUND(F59*G59,2)</f>
        <v>0</v>
      </c>
    </row>
    <row r="60" s="152" customFormat="true" ht="12.8" hidden="false" customHeight="false" outlineLevel="0" collapsed="false">
      <c r="B60" s="134"/>
      <c r="C60" s="134"/>
      <c r="D60" s="408"/>
      <c r="E60" s="134"/>
      <c r="F60" s="231"/>
      <c r="G60" s="101"/>
      <c r="H60" s="232"/>
    </row>
    <row r="61" s="152" customFormat="true" ht="12.8" hidden="false" customHeight="false" outlineLevel="0" collapsed="false">
      <c r="B61" s="400" t="s">
        <v>1061</v>
      </c>
      <c r="C61" s="400"/>
      <c r="D61" s="401" t="s">
        <v>1062</v>
      </c>
      <c r="E61" s="400" t="s">
        <v>657</v>
      </c>
      <c r="F61" s="403" t="n">
        <v>7</v>
      </c>
      <c r="G61" s="404"/>
      <c r="H61" s="341" t="n">
        <f aca="false">ROUND(F61*G61,2)</f>
        <v>0</v>
      </c>
    </row>
    <row r="62" customFormat="false" ht="12.8" hidden="false" customHeight="false" outlineLevel="0" collapsed="false">
      <c r="G62" s="101"/>
      <c r="H62" s="409"/>
    </row>
    <row r="63" customFormat="false" ht="12.8" hidden="false" customHeight="false" outlineLevel="0" collapsed="false">
      <c r="B63" s="395"/>
      <c r="C63" s="396"/>
      <c r="D63" s="396" t="s">
        <v>1063</v>
      </c>
      <c r="E63" s="396"/>
      <c r="F63" s="397" t="s">
        <v>1064</v>
      </c>
      <c r="G63" s="397"/>
      <c r="H63" s="397" t="n">
        <f aca="false">SUM(H66:H144)</f>
        <v>0</v>
      </c>
      <c r="I63" s="398"/>
    </row>
    <row r="64" customFormat="false" ht="12.8" hidden="false" customHeight="false" outlineLevel="0" collapsed="false">
      <c r="D64" s="135"/>
      <c r="G64" s="136"/>
    </row>
    <row r="65" customFormat="false" ht="45.8" hidden="false" customHeight="false" outlineLevel="0" collapsed="false">
      <c r="B65" s="400" t="s">
        <v>1065</v>
      </c>
      <c r="C65" s="400"/>
      <c r="D65" s="401" t="s">
        <v>1066</v>
      </c>
      <c r="E65" s="400"/>
      <c r="F65" s="403"/>
      <c r="G65" s="404"/>
      <c r="H65" s="341"/>
      <c r="I65" s="410"/>
    </row>
    <row r="66" customFormat="false" ht="12.8" hidden="false" customHeight="false" outlineLevel="0" collapsed="false">
      <c r="B66" s="400"/>
      <c r="C66" s="400"/>
      <c r="D66" s="401" t="s">
        <v>1067</v>
      </c>
      <c r="E66" s="400" t="s">
        <v>346</v>
      </c>
      <c r="F66" s="403" t="n">
        <v>475</v>
      </c>
      <c r="G66" s="404"/>
      <c r="H66" s="341" t="n">
        <f aca="false">ROUND(F66*G66,2)</f>
        <v>0</v>
      </c>
      <c r="I66" s="110" t="s">
        <v>1068</v>
      </c>
    </row>
    <row r="67" customFormat="false" ht="12.8" hidden="false" customHeight="false" outlineLevel="0" collapsed="false">
      <c r="B67" s="400"/>
      <c r="C67" s="400"/>
      <c r="D67" s="401" t="s">
        <v>1069</v>
      </c>
      <c r="E67" s="400" t="s">
        <v>346</v>
      </c>
      <c r="F67" s="403" t="n">
        <v>50</v>
      </c>
      <c r="G67" s="404"/>
      <c r="H67" s="341" t="n">
        <f aca="false">ROUND(F67*G67,2)</f>
        <v>0</v>
      </c>
      <c r="I67" s="110" t="s">
        <v>1068</v>
      </c>
    </row>
    <row r="68" customFormat="false" ht="12.8" hidden="false" customHeight="false" outlineLevel="0" collapsed="false">
      <c r="D68" s="135"/>
      <c r="G68" s="136"/>
    </row>
    <row r="69" customFormat="false" ht="34.35" hidden="false" customHeight="false" outlineLevel="0" collapsed="false">
      <c r="B69" s="400" t="s">
        <v>1070</v>
      </c>
      <c r="C69" s="400"/>
      <c r="D69" s="401" t="s">
        <v>1071</v>
      </c>
      <c r="E69" s="400"/>
      <c r="F69" s="403"/>
      <c r="G69" s="404"/>
      <c r="H69" s="341"/>
      <c r="I69" s="410"/>
    </row>
    <row r="70" customFormat="false" ht="21.15" hidden="false" customHeight="false" outlineLevel="0" collapsed="false">
      <c r="B70" s="400"/>
      <c r="C70" s="400"/>
      <c r="D70" s="401" t="s">
        <v>1072</v>
      </c>
      <c r="E70" s="400" t="s">
        <v>346</v>
      </c>
      <c r="F70" s="403" t="n">
        <v>35</v>
      </c>
      <c r="G70" s="404"/>
      <c r="H70" s="341" t="n">
        <f aca="false">ROUND(F70*G70,2)</f>
        <v>0</v>
      </c>
      <c r="I70" s="110" t="s">
        <v>1073</v>
      </c>
    </row>
    <row r="71" customFormat="false" ht="21.15" hidden="false" customHeight="false" outlineLevel="0" collapsed="false">
      <c r="B71" s="400"/>
      <c r="C71" s="400"/>
      <c r="D71" s="401" t="s">
        <v>1074</v>
      </c>
      <c r="E71" s="400" t="s">
        <v>346</v>
      </c>
      <c r="F71" s="403" t="n">
        <v>5</v>
      </c>
      <c r="G71" s="404"/>
      <c r="H71" s="341" t="n">
        <f aca="false">ROUND(F71*G71,2)</f>
        <v>0</v>
      </c>
      <c r="I71" s="110" t="s">
        <v>1073</v>
      </c>
    </row>
    <row r="72" customFormat="false" ht="21.15" hidden="false" customHeight="false" outlineLevel="0" collapsed="false">
      <c r="B72" s="400"/>
      <c r="C72" s="400"/>
      <c r="D72" s="401" t="s">
        <v>1075</v>
      </c>
      <c r="E72" s="400" t="s">
        <v>346</v>
      </c>
      <c r="F72" s="403" t="n">
        <v>5</v>
      </c>
      <c r="G72" s="404"/>
      <c r="H72" s="341" t="n">
        <f aca="false">ROUND(F72*G72,2)</f>
        <v>0</v>
      </c>
      <c r="I72" s="110" t="s">
        <v>1073</v>
      </c>
    </row>
    <row r="73" s="411" customFormat="true" ht="12.8" hidden="false" customHeight="false" outlineLevel="0" collapsed="false">
      <c r="B73" s="412"/>
      <c r="C73" s="412"/>
      <c r="D73" s="188"/>
      <c r="E73" s="412"/>
      <c r="F73" s="413"/>
      <c r="G73" s="414"/>
      <c r="H73" s="415"/>
      <c r="I73" s="188"/>
    </row>
    <row r="74" customFormat="false" ht="45.8" hidden="false" customHeight="false" outlineLevel="0" collapsed="false">
      <c r="B74" s="400" t="s">
        <v>1076</v>
      </c>
      <c r="C74" s="400"/>
      <c r="D74" s="401" t="s">
        <v>1077</v>
      </c>
      <c r="E74" s="400"/>
      <c r="F74" s="403"/>
      <c r="G74" s="404"/>
      <c r="H74" s="341"/>
    </row>
    <row r="76" customFormat="false" ht="12.8" hidden="false" customHeight="false" outlineLevel="0" collapsed="false">
      <c r="B76" s="400"/>
      <c r="C76" s="400"/>
      <c r="D76" s="401" t="s">
        <v>1078</v>
      </c>
      <c r="E76" s="400" t="s">
        <v>343</v>
      </c>
      <c r="F76" s="403" t="n">
        <v>8</v>
      </c>
      <c r="G76" s="404"/>
      <c r="H76" s="341" t="n">
        <f aca="false">ROUND(F76*G76,2)</f>
        <v>0</v>
      </c>
    </row>
    <row r="77" customFormat="false" ht="12.8" hidden="false" customHeight="false" outlineLevel="0" collapsed="false">
      <c r="B77" s="400"/>
      <c r="C77" s="400"/>
      <c r="D77" s="401" t="s">
        <v>1079</v>
      </c>
      <c r="E77" s="400" t="s">
        <v>343</v>
      </c>
      <c r="F77" s="403" t="n">
        <v>4</v>
      </c>
      <c r="G77" s="404"/>
      <c r="H77" s="341" t="n">
        <f aca="false">ROUND(F77*G77,2)</f>
        <v>0</v>
      </c>
    </row>
    <row r="79" customFormat="false" ht="12.8" hidden="false" customHeight="false" outlineLevel="0" collapsed="false">
      <c r="B79" s="400"/>
      <c r="C79" s="400"/>
      <c r="D79" s="401" t="s">
        <v>1080</v>
      </c>
      <c r="E79" s="400" t="s">
        <v>343</v>
      </c>
      <c r="F79" s="403" t="n">
        <v>1</v>
      </c>
      <c r="G79" s="404"/>
      <c r="H79" s="341" t="n">
        <f aca="false">ROUND(F79*G79,2)</f>
        <v>0</v>
      </c>
    </row>
    <row r="80" customFormat="false" ht="12.8" hidden="false" customHeight="false" outlineLevel="0" collapsed="false">
      <c r="B80" s="400"/>
      <c r="C80" s="400"/>
      <c r="D80" s="401" t="s">
        <v>1081</v>
      </c>
      <c r="E80" s="400" t="s">
        <v>343</v>
      </c>
      <c r="F80" s="403" t="n">
        <v>2</v>
      </c>
      <c r="G80" s="404"/>
      <c r="H80" s="341" t="n">
        <f aca="false">ROUND(F80*G80,2)</f>
        <v>0</v>
      </c>
    </row>
    <row r="81" s="411" customFormat="true" ht="12.8" hidden="false" customHeight="false" outlineLevel="0" collapsed="false">
      <c r="B81" s="134"/>
      <c r="C81" s="412"/>
      <c r="D81" s="188"/>
      <c r="E81" s="412"/>
      <c r="F81" s="413"/>
      <c r="G81" s="414"/>
      <c r="H81" s="415"/>
      <c r="I81" s="188"/>
    </row>
    <row r="82" customFormat="false" ht="12.8" hidden="false" customHeight="false" outlineLevel="0" collapsed="false">
      <c r="B82" s="400"/>
      <c r="C82" s="400"/>
      <c r="D82" s="401" t="s">
        <v>1082</v>
      </c>
      <c r="E82" s="400" t="s">
        <v>343</v>
      </c>
      <c r="F82" s="403" t="n">
        <v>2</v>
      </c>
      <c r="G82" s="404"/>
      <c r="H82" s="341" t="n">
        <f aca="false">ROUND(F82*G82,2)</f>
        <v>0</v>
      </c>
    </row>
    <row r="83" customFormat="false" ht="12.8" hidden="false" customHeight="false" outlineLevel="0" collapsed="false">
      <c r="B83" s="400"/>
      <c r="C83" s="400"/>
      <c r="D83" s="401" t="s">
        <v>1083</v>
      </c>
      <c r="E83" s="400" t="s">
        <v>343</v>
      </c>
      <c r="F83" s="403" t="n">
        <v>6</v>
      </c>
      <c r="G83" s="404"/>
      <c r="H83" s="341" t="n">
        <f aca="false">ROUND(F83*G83,2)</f>
        <v>0</v>
      </c>
    </row>
    <row r="84" customFormat="false" ht="12.8" hidden="false" customHeight="false" outlineLevel="0" collapsed="false">
      <c r="B84" s="400"/>
      <c r="C84" s="400"/>
      <c r="D84" s="401" t="s">
        <v>1084</v>
      </c>
      <c r="E84" s="400" t="s">
        <v>343</v>
      </c>
      <c r="F84" s="403" t="n">
        <v>1</v>
      </c>
      <c r="G84" s="404"/>
      <c r="H84" s="341" t="n">
        <f aca="false">ROUND(F84*G84,2)</f>
        <v>0</v>
      </c>
    </row>
    <row r="85" customFormat="false" ht="12.8" hidden="false" customHeight="false" outlineLevel="0" collapsed="false">
      <c r="B85" s="400"/>
      <c r="C85" s="400"/>
      <c r="D85" s="401" t="s">
        <v>1085</v>
      </c>
      <c r="E85" s="400" t="s">
        <v>343</v>
      </c>
      <c r="F85" s="403" t="n">
        <v>1</v>
      </c>
      <c r="G85" s="404"/>
      <c r="H85" s="341" t="n">
        <f aca="false">ROUND(F85*G85,2)</f>
        <v>0</v>
      </c>
      <c r="I85" s="110" t="s">
        <v>1086</v>
      </c>
    </row>
    <row r="86" customFormat="false" ht="12.8" hidden="false" customHeight="false" outlineLevel="0" collapsed="false">
      <c r="B86" s="400"/>
      <c r="C86" s="400"/>
      <c r="D86" s="401" t="s">
        <v>1087</v>
      </c>
      <c r="E86" s="400" t="s">
        <v>343</v>
      </c>
      <c r="F86" s="403" t="n">
        <v>3</v>
      </c>
      <c r="G86" s="404"/>
      <c r="H86" s="341" t="n">
        <f aca="false">ROUND(F86*G86,2)</f>
        <v>0</v>
      </c>
      <c r="I86" s="110" t="s">
        <v>1086</v>
      </c>
    </row>
    <row r="87" customFormat="false" ht="12.8" hidden="false" customHeight="false" outlineLevel="0" collapsed="false">
      <c r="B87" s="400"/>
      <c r="C87" s="400"/>
      <c r="D87" s="401" t="s">
        <v>1088</v>
      </c>
      <c r="E87" s="400" t="s">
        <v>343</v>
      </c>
      <c r="F87" s="403" t="n">
        <v>1</v>
      </c>
      <c r="G87" s="404"/>
      <c r="H87" s="341" t="n">
        <f aca="false">ROUND(F87*G87,2)</f>
        <v>0</v>
      </c>
      <c r="I87" s="110" t="s">
        <v>1086</v>
      </c>
    </row>
    <row r="89" customFormat="false" ht="12.8" hidden="false" customHeight="false" outlineLevel="0" collapsed="false">
      <c r="B89" s="400"/>
      <c r="C89" s="400"/>
      <c r="D89" s="401" t="s">
        <v>1089</v>
      </c>
      <c r="E89" s="400" t="s">
        <v>343</v>
      </c>
      <c r="F89" s="403" t="n">
        <v>4</v>
      </c>
      <c r="G89" s="404"/>
      <c r="H89" s="341" t="n">
        <f aca="false">ROUND(F89*G89,2)</f>
        <v>0</v>
      </c>
    </row>
    <row r="91" customFormat="false" ht="12.8" hidden="false" customHeight="false" outlineLevel="0" collapsed="false">
      <c r="B91" s="400"/>
      <c r="C91" s="400"/>
      <c r="D91" s="401" t="s">
        <v>1090</v>
      </c>
      <c r="E91" s="400" t="s">
        <v>343</v>
      </c>
      <c r="F91" s="403" t="n">
        <v>4</v>
      </c>
      <c r="G91" s="404"/>
      <c r="H91" s="341" t="n">
        <f aca="false">ROUND(F91*G91,2)</f>
        <v>0</v>
      </c>
      <c r="I91" s="110" t="s">
        <v>1086</v>
      </c>
    </row>
    <row r="92" customFormat="false" ht="12.8" hidden="false" customHeight="false" outlineLevel="0" collapsed="false">
      <c r="B92" s="400"/>
      <c r="C92" s="400"/>
      <c r="D92" s="401" t="s">
        <v>1091</v>
      </c>
      <c r="E92" s="400" t="s">
        <v>343</v>
      </c>
      <c r="F92" s="403" t="n">
        <v>3</v>
      </c>
      <c r="G92" s="404"/>
      <c r="H92" s="341" t="n">
        <f aca="false">ROUND(F92*G92,2)</f>
        <v>0</v>
      </c>
      <c r="I92" s="110" t="s">
        <v>1086</v>
      </c>
    </row>
    <row r="94" customFormat="false" ht="12.8" hidden="false" customHeight="false" outlineLevel="0" collapsed="false">
      <c r="B94" s="400"/>
      <c r="C94" s="400"/>
      <c r="D94" s="401" t="s">
        <v>1092</v>
      </c>
      <c r="E94" s="400" t="s">
        <v>343</v>
      </c>
      <c r="F94" s="403" t="n">
        <v>1</v>
      </c>
      <c r="G94" s="404"/>
      <c r="H94" s="341" t="n">
        <f aca="false">ROUND(F94*G94,2)</f>
        <v>0</v>
      </c>
      <c r="I94" s="110" t="s">
        <v>1086</v>
      </c>
    </row>
    <row r="95" customFormat="false" ht="12.8" hidden="false" customHeight="false" outlineLevel="0" collapsed="false">
      <c r="B95" s="400"/>
      <c r="C95" s="400"/>
      <c r="D95" s="401" t="s">
        <v>1093</v>
      </c>
      <c r="E95" s="400" t="s">
        <v>343</v>
      </c>
      <c r="F95" s="403" t="n">
        <v>2</v>
      </c>
      <c r="G95" s="404"/>
      <c r="H95" s="341" t="n">
        <f aca="false">ROUND(F95*G95,2)</f>
        <v>0</v>
      </c>
      <c r="I95" s="110" t="s">
        <v>1086</v>
      </c>
    </row>
    <row r="96" customFormat="false" ht="12.8" hidden="false" customHeight="false" outlineLevel="0" collapsed="false">
      <c r="B96" s="400"/>
      <c r="C96" s="400"/>
      <c r="D96" s="401" t="s">
        <v>1094</v>
      </c>
      <c r="E96" s="400" t="s">
        <v>343</v>
      </c>
      <c r="F96" s="403" t="n">
        <v>1</v>
      </c>
      <c r="G96" s="404"/>
      <c r="H96" s="341" t="n">
        <f aca="false">ROUND(F96*G96,2)</f>
        <v>0</v>
      </c>
      <c r="I96" s="110" t="s">
        <v>1086</v>
      </c>
    </row>
    <row r="97" customFormat="false" ht="12.8" hidden="false" customHeight="false" outlineLevel="0" collapsed="false">
      <c r="B97" s="400"/>
      <c r="C97" s="400"/>
      <c r="D97" s="401" t="s">
        <v>1095</v>
      </c>
      <c r="E97" s="400" t="s">
        <v>343</v>
      </c>
      <c r="F97" s="403" t="n">
        <v>2</v>
      </c>
      <c r="G97" s="404"/>
      <c r="H97" s="341" t="n">
        <f aca="false">ROUND(F97*G97,2)</f>
        <v>0</v>
      </c>
      <c r="I97" s="110" t="s">
        <v>1086</v>
      </c>
    </row>
    <row r="99" customFormat="false" ht="12.8" hidden="false" customHeight="false" outlineLevel="0" collapsed="false">
      <c r="B99" s="400"/>
      <c r="C99" s="400"/>
      <c r="D99" s="401" t="s">
        <v>1096</v>
      </c>
      <c r="E99" s="400" t="s">
        <v>343</v>
      </c>
      <c r="F99" s="403" t="n">
        <v>1</v>
      </c>
      <c r="G99" s="404"/>
      <c r="H99" s="341" t="n">
        <f aca="false">ROUND(F99*G99,2)</f>
        <v>0</v>
      </c>
      <c r="I99" s="110" t="s">
        <v>1086</v>
      </c>
    </row>
    <row r="100" customFormat="false" ht="12.8" hidden="false" customHeight="false" outlineLevel="0" collapsed="false">
      <c r="B100" s="400"/>
      <c r="C100" s="400"/>
      <c r="D100" s="401" t="s">
        <v>1097</v>
      </c>
      <c r="E100" s="400" t="s">
        <v>343</v>
      </c>
      <c r="F100" s="403" t="n">
        <v>2</v>
      </c>
      <c r="G100" s="404"/>
      <c r="H100" s="341" t="n">
        <f aca="false">ROUND(F100*G100,2)</f>
        <v>0</v>
      </c>
      <c r="I100" s="110" t="s">
        <v>1086</v>
      </c>
    </row>
    <row r="101" customFormat="false" ht="12.8" hidden="false" customHeight="false" outlineLevel="0" collapsed="false">
      <c r="B101" s="400"/>
      <c r="C101" s="400"/>
      <c r="D101" s="401" t="s">
        <v>1098</v>
      </c>
      <c r="E101" s="400" t="s">
        <v>343</v>
      </c>
      <c r="F101" s="403" t="n">
        <v>1</v>
      </c>
      <c r="G101" s="404"/>
      <c r="H101" s="341" t="n">
        <f aca="false">ROUND(F101*G101,2)</f>
        <v>0</v>
      </c>
      <c r="I101" s="110" t="s">
        <v>1086</v>
      </c>
    </row>
    <row r="102" customFormat="false" ht="12.8" hidden="false" customHeight="false" outlineLevel="0" collapsed="false">
      <c r="B102" s="400"/>
      <c r="C102" s="400"/>
      <c r="D102" s="401" t="s">
        <v>1099</v>
      </c>
      <c r="E102" s="400" t="s">
        <v>343</v>
      </c>
      <c r="F102" s="403" t="n">
        <v>2</v>
      </c>
      <c r="G102" s="404"/>
      <c r="H102" s="341" t="n">
        <f aca="false">ROUND(F102*G102,2)</f>
        <v>0</v>
      </c>
      <c r="I102" s="110" t="s">
        <v>1086</v>
      </c>
    </row>
    <row r="103" s="411" customFormat="true" ht="12.8" hidden="false" customHeight="false" outlineLevel="0" collapsed="false">
      <c r="B103" s="412"/>
      <c r="C103" s="412"/>
      <c r="D103" s="188"/>
      <c r="E103" s="412"/>
      <c r="F103" s="413"/>
      <c r="G103" s="414"/>
      <c r="H103" s="415"/>
      <c r="I103" s="188"/>
    </row>
    <row r="104" customFormat="false" ht="57.25" hidden="false" customHeight="false" outlineLevel="0" collapsed="false">
      <c r="B104" s="400" t="s">
        <v>1100</v>
      </c>
      <c r="C104" s="400"/>
      <c r="D104" s="401" t="s">
        <v>1101</v>
      </c>
      <c r="E104" s="400"/>
      <c r="F104" s="403"/>
      <c r="G104" s="404"/>
      <c r="H104" s="341"/>
    </row>
    <row r="106" customFormat="false" ht="30.85" hidden="false" customHeight="false" outlineLevel="0" collapsed="false">
      <c r="B106" s="400"/>
      <c r="C106" s="400"/>
      <c r="D106" s="401" t="s">
        <v>1102</v>
      </c>
      <c r="E106" s="400" t="s">
        <v>343</v>
      </c>
      <c r="F106" s="403" t="n">
        <v>1</v>
      </c>
      <c r="G106" s="404"/>
      <c r="H106" s="341" t="n">
        <f aca="false">ROUND(F106*G106,2)</f>
        <v>0</v>
      </c>
      <c r="I106" s="110" t="s">
        <v>1103</v>
      </c>
    </row>
    <row r="107" customFormat="false" ht="30.85" hidden="false" customHeight="false" outlineLevel="0" collapsed="false">
      <c r="B107" s="400"/>
      <c r="C107" s="400"/>
      <c r="D107" s="401" t="s">
        <v>1104</v>
      </c>
      <c r="E107" s="400" t="s">
        <v>343</v>
      </c>
      <c r="F107" s="403" t="n">
        <v>4</v>
      </c>
      <c r="G107" s="404"/>
      <c r="H107" s="341" t="n">
        <f aca="false">ROUND(F107*G107,2)</f>
        <v>0</v>
      </c>
      <c r="I107" s="110" t="s">
        <v>1103</v>
      </c>
    </row>
    <row r="108" customFormat="false" ht="30.85" hidden="false" customHeight="false" outlineLevel="0" collapsed="false">
      <c r="B108" s="400"/>
      <c r="C108" s="400"/>
      <c r="D108" s="401" t="s">
        <v>1105</v>
      </c>
      <c r="E108" s="400" t="s">
        <v>343</v>
      </c>
      <c r="F108" s="403" t="n">
        <v>3</v>
      </c>
      <c r="G108" s="404"/>
      <c r="H108" s="341" t="n">
        <f aca="false">ROUND(F108*G108,2)</f>
        <v>0</v>
      </c>
      <c r="I108" s="110" t="s">
        <v>1103</v>
      </c>
    </row>
    <row r="109" customFormat="false" ht="12.8" hidden="false" customHeight="false" outlineLevel="0" collapsed="false">
      <c r="B109" s="400"/>
      <c r="C109" s="400"/>
      <c r="D109" s="401" t="s">
        <v>1106</v>
      </c>
      <c r="E109" s="400" t="s">
        <v>343</v>
      </c>
      <c r="F109" s="403" t="n">
        <v>4</v>
      </c>
      <c r="G109" s="404"/>
      <c r="H109" s="341" t="n">
        <f aca="false">ROUND(F109*G109,2)</f>
        <v>0</v>
      </c>
    </row>
    <row r="111" customFormat="false" ht="34.35" hidden="false" customHeight="false" outlineLevel="0" collapsed="false">
      <c r="B111" s="400" t="s">
        <v>1107</v>
      </c>
      <c r="C111" s="400"/>
      <c r="D111" s="401" t="s">
        <v>1108</v>
      </c>
      <c r="E111" s="400"/>
      <c r="F111" s="403"/>
      <c r="G111" s="404"/>
      <c r="H111" s="341"/>
    </row>
    <row r="113" customFormat="false" ht="12.8" hidden="false" customHeight="false" outlineLevel="0" collapsed="false">
      <c r="B113" s="400"/>
      <c r="C113" s="400"/>
      <c r="D113" s="401" t="s">
        <v>1109</v>
      </c>
      <c r="E113" s="400" t="s">
        <v>343</v>
      </c>
      <c r="F113" s="403" t="n">
        <v>1</v>
      </c>
      <c r="G113" s="404"/>
      <c r="H113" s="341" t="n">
        <f aca="false">ROUND(F113*G113,2)</f>
        <v>0</v>
      </c>
    </row>
    <row r="114" customFormat="false" ht="12.8" hidden="false" customHeight="false" outlineLevel="0" collapsed="false">
      <c r="B114" s="400"/>
      <c r="C114" s="400"/>
      <c r="D114" s="401" t="s">
        <v>1110</v>
      </c>
      <c r="E114" s="400" t="s">
        <v>343</v>
      </c>
      <c r="F114" s="403" t="n">
        <v>1</v>
      </c>
      <c r="G114" s="404"/>
      <c r="H114" s="341" t="n">
        <f aca="false">ROUND(F114*G114,2)</f>
        <v>0</v>
      </c>
    </row>
    <row r="116" customFormat="false" ht="45.8" hidden="false" customHeight="false" outlineLevel="0" collapsed="false">
      <c r="B116" s="400" t="s">
        <v>1111</v>
      </c>
      <c r="C116" s="400"/>
      <c r="D116" s="401" t="s">
        <v>1112</v>
      </c>
      <c r="E116" s="400"/>
      <c r="F116" s="403"/>
      <c r="G116" s="404"/>
      <c r="H116" s="341"/>
    </row>
    <row r="117" customFormat="false" ht="12.8" hidden="false" customHeight="false" outlineLevel="0" collapsed="false">
      <c r="B117" s="400"/>
      <c r="C117" s="400"/>
      <c r="D117" s="401" t="s">
        <v>1113</v>
      </c>
      <c r="E117" s="400" t="s">
        <v>346</v>
      </c>
      <c r="F117" s="403" t="n">
        <v>13</v>
      </c>
      <c r="G117" s="404"/>
      <c r="H117" s="341" t="n">
        <f aca="false">ROUND(F117*G117,2)</f>
        <v>0</v>
      </c>
      <c r="I117" s="194"/>
    </row>
    <row r="118" customFormat="false" ht="12.8" hidden="false" customHeight="false" outlineLevel="0" collapsed="false">
      <c r="B118" s="400"/>
      <c r="C118" s="400"/>
      <c r="D118" s="401" t="s">
        <v>1113</v>
      </c>
      <c r="E118" s="400" t="s">
        <v>346</v>
      </c>
      <c r="F118" s="403" t="n">
        <v>16</v>
      </c>
      <c r="G118" s="404"/>
      <c r="H118" s="341" t="n">
        <f aca="false">ROUND(F118*G118,2)</f>
        <v>0</v>
      </c>
      <c r="I118" s="194"/>
    </row>
    <row r="119" customFormat="false" ht="12.8" hidden="false" customHeight="false" outlineLevel="0" collapsed="false">
      <c r="B119" s="400"/>
      <c r="C119" s="400"/>
      <c r="D119" s="401" t="s">
        <v>1113</v>
      </c>
      <c r="E119" s="400" t="s">
        <v>346</v>
      </c>
      <c r="F119" s="403" t="n">
        <v>15</v>
      </c>
      <c r="G119" s="404"/>
      <c r="H119" s="341" t="n">
        <f aca="false">ROUND(F119*G119,2)</f>
        <v>0</v>
      </c>
      <c r="I119" s="194"/>
    </row>
    <row r="120" customFormat="false" ht="12.8" hidden="false" customHeight="false" outlineLevel="0" collapsed="false">
      <c r="B120" s="400"/>
      <c r="C120" s="400"/>
      <c r="D120" s="401" t="s">
        <v>1113</v>
      </c>
      <c r="E120" s="400" t="s">
        <v>346</v>
      </c>
      <c r="F120" s="403" t="n">
        <v>15</v>
      </c>
      <c r="G120" s="404"/>
      <c r="H120" s="341" t="n">
        <f aca="false">ROUND(F120*G120,2)</f>
        <v>0</v>
      </c>
      <c r="I120" s="194"/>
    </row>
    <row r="121" customFormat="false" ht="12.8" hidden="false" customHeight="false" outlineLevel="0" collapsed="false">
      <c r="B121" s="400"/>
      <c r="C121" s="400"/>
      <c r="D121" s="401" t="s">
        <v>1114</v>
      </c>
      <c r="E121" s="400" t="s">
        <v>346</v>
      </c>
      <c r="F121" s="403" t="n">
        <v>14</v>
      </c>
      <c r="G121" s="404"/>
      <c r="H121" s="341" t="n">
        <f aca="false">ROUND(F121*G121,2)</f>
        <v>0</v>
      </c>
      <c r="I121" s="194"/>
    </row>
    <row r="122" customFormat="false" ht="12.8" hidden="false" customHeight="false" outlineLevel="0" collapsed="false">
      <c r="B122" s="400"/>
      <c r="C122" s="400"/>
      <c r="D122" s="401" t="s">
        <v>1114</v>
      </c>
      <c r="E122" s="400" t="s">
        <v>346</v>
      </c>
      <c r="F122" s="403" t="n">
        <v>10</v>
      </c>
      <c r="G122" s="404"/>
      <c r="H122" s="341" t="n">
        <f aca="false">ROUND(F122*G122,2)</f>
        <v>0</v>
      </c>
      <c r="I122" s="194"/>
    </row>
    <row r="124" customFormat="false" ht="21.15" hidden="false" customHeight="false" outlineLevel="0" collapsed="false">
      <c r="B124" s="400" t="s">
        <v>1115</v>
      </c>
      <c r="C124" s="400"/>
      <c r="D124" s="401" t="s">
        <v>1116</v>
      </c>
      <c r="E124" s="400" t="s">
        <v>657</v>
      </c>
      <c r="F124" s="403" t="n">
        <v>6</v>
      </c>
      <c r="G124" s="404"/>
      <c r="H124" s="341" t="n">
        <f aca="false">ROUND(F124*G124,2)</f>
        <v>0</v>
      </c>
    </row>
    <row r="126" s="109" customFormat="true" ht="45.8" hidden="false" customHeight="false" outlineLevel="0" collapsed="false">
      <c r="B126" s="400" t="s">
        <v>1117</v>
      </c>
      <c r="C126" s="400"/>
      <c r="D126" s="401" t="s">
        <v>1118</v>
      </c>
      <c r="E126" s="400"/>
      <c r="F126" s="403"/>
      <c r="G126" s="404"/>
      <c r="H126" s="341"/>
    </row>
    <row r="127" customFormat="false" ht="21.15" hidden="false" customHeight="false" outlineLevel="0" collapsed="false">
      <c r="B127" s="400"/>
      <c r="C127" s="400"/>
      <c r="D127" s="401" t="s">
        <v>1119</v>
      </c>
      <c r="E127" s="400" t="s">
        <v>657</v>
      </c>
      <c r="F127" s="403" t="n">
        <v>5</v>
      </c>
      <c r="G127" s="404"/>
      <c r="H127" s="341" t="n">
        <f aca="false">ROUND(F127*G127,2)</f>
        <v>0</v>
      </c>
      <c r="I127" s="110" t="s">
        <v>1120</v>
      </c>
    </row>
    <row r="128" customFormat="false" ht="21.15" hidden="false" customHeight="false" outlineLevel="0" collapsed="false">
      <c r="B128" s="400"/>
      <c r="C128" s="400"/>
      <c r="D128" s="401" t="s">
        <v>1121</v>
      </c>
      <c r="E128" s="400" t="s">
        <v>657</v>
      </c>
      <c r="F128" s="403" t="n">
        <v>1</v>
      </c>
      <c r="G128" s="404"/>
      <c r="H128" s="341" t="n">
        <f aca="false">ROUND(F128*G128,2)</f>
        <v>0</v>
      </c>
      <c r="I128" s="110" t="s">
        <v>1120</v>
      </c>
    </row>
    <row r="129" customFormat="false" ht="21.15" hidden="false" customHeight="false" outlineLevel="0" collapsed="false">
      <c r="B129" s="400"/>
      <c r="C129" s="400"/>
      <c r="D129" s="401" t="s">
        <v>1122</v>
      </c>
      <c r="E129" s="400" t="s">
        <v>657</v>
      </c>
      <c r="F129" s="403" t="n">
        <v>1</v>
      </c>
      <c r="G129" s="404"/>
      <c r="H129" s="341" t="n">
        <f aca="false">ROUND(F129*G129,2)</f>
        <v>0</v>
      </c>
      <c r="I129" s="110" t="s">
        <v>1120</v>
      </c>
    </row>
    <row r="130" customFormat="false" ht="12.8" hidden="false" customHeight="false" outlineLevel="0" collapsed="false">
      <c r="B130" s="400"/>
      <c r="C130" s="400"/>
      <c r="D130" s="401"/>
      <c r="E130" s="400"/>
      <c r="F130" s="403"/>
      <c r="G130" s="404"/>
      <c r="H130" s="341"/>
    </row>
    <row r="131" customFormat="false" ht="12.8" hidden="false" customHeight="false" outlineLevel="0" collapsed="false">
      <c r="B131" s="400" t="s">
        <v>1123</v>
      </c>
      <c r="C131" s="400"/>
      <c r="D131" s="401" t="s">
        <v>1124</v>
      </c>
      <c r="E131" s="400" t="s">
        <v>343</v>
      </c>
      <c r="F131" s="403" t="n">
        <v>1</v>
      </c>
      <c r="G131" s="404"/>
      <c r="H131" s="341" t="n">
        <f aca="false">ROUND(F131*G131,2)</f>
        <v>0</v>
      </c>
    </row>
    <row r="132" customFormat="false" ht="12.8" hidden="false" customHeight="false" outlineLevel="0" collapsed="false">
      <c r="B132" s="400"/>
      <c r="C132" s="400"/>
      <c r="D132" s="401"/>
      <c r="E132" s="400"/>
      <c r="F132" s="403"/>
      <c r="G132" s="404"/>
      <c r="H132" s="341"/>
    </row>
    <row r="133" customFormat="false" ht="12.8" hidden="false" customHeight="false" outlineLevel="0" collapsed="false">
      <c r="B133" s="400" t="s">
        <v>1125</v>
      </c>
      <c r="C133" s="400"/>
      <c r="D133" s="401" t="s">
        <v>1126</v>
      </c>
      <c r="E133" s="400" t="s">
        <v>343</v>
      </c>
      <c r="F133" s="403" t="n">
        <v>1</v>
      </c>
      <c r="G133" s="404"/>
      <c r="H133" s="341" t="n">
        <f aca="false">ROUND(F133*G133,2)</f>
        <v>0</v>
      </c>
    </row>
    <row r="134" customFormat="false" ht="12.8" hidden="false" customHeight="false" outlineLevel="0" collapsed="false">
      <c r="B134" s="400"/>
      <c r="C134" s="400"/>
      <c r="D134" s="401"/>
      <c r="E134" s="400"/>
      <c r="F134" s="403"/>
      <c r="G134" s="404"/>
      <c r="H134" s="341"/>
    </row>
    <row r="135" customFormat="false" ht="12.8" hidden="false" customHeight="false" outlineLevel="0" collapsed="false">
      <c r="B135" s="400" t="s">
        <v>1127</v>
      </c>
      <c r="C135" s="400"/>
      <c r="D135" s="401" t="s">
        <v>1128</v>
      </c>
      <c r="E135" s="400" t="s">
        <v>343</v>
      </c>
      <c r="F135" s="403" t="n">
        <v>1</v>
      </c>
      <c r="G135" s="404"/>
      <c r="H135" s="341" t="n">
        <f aca="false">ROUND(F135*G135,2)</f>
        <v>0</v>
      </c>
    </row>
    <row r="136" customFormat="false" ht="12.8" hidden="false" customHeight="false" outlineLevel="0" collapsed="false">
      <c r="B136" s="400"/>
      <c r="C136" s="400"/>
      <c r="D136" s="401"/>
      <c r="E136" s="400"/>
      <c r="F136" s="403"/>
      <c r="G136" s="404"/>
      <c r="H136" s="341"/>
    </row>
    <row r="137" customFormat="false" ht="12.8" hidden="false" customHeight="false" outlineLevel="0" collapsed="false">
      <c r="B137" s="400" t="s">
        <v>1129</v>
      </c>
      <c r="C137" s="400"/>
      <c r="D137" s="401" t="s">
        <v>1130</v>
      </c>
      <c r="E137" s="400" t="s">
        <v>343</v>
      </c>
      <c r="F137" s="403" t="n">
        <v>2</v>
      </c>
      <c r="G137" s="404"/>
      <c r="H137" s="341" t="n">
        <f aca="false">ROUND(F137*G137,2)</f>
        <v>0</v>
      </c>
    </row>
    <row r="138" customFormat="false" ht="12.8" hidden="false" customHeight="false" outlineLevel="0" collapsed="false">
      <c r="B138" s="400"/>
      <c r="C138" s="400"/>
      <c r="D138" s="401"/>
      <c r="E138" s="400"/>
      <c r="F138" s="403"/>
      <c r="G138" s="404"/>
      <c r="H138" s="341"/>
    </row>
    <row r="139" customFormat="false" ht="68.75" hidden="false" customHeight="false" outlineLevel="0" collapsed="false">
      <c r="B139" s="400" t="s">
        <v>1131</v>
      </c>
      <c r="C139" s="400"/>
      <c r="D139" s="401" t="s">
        <v>1132</v>
      </c>
      <c r="E139" s="400"/>
      <c r="F139" s="403"/>
      <c r="G139" s="404"/>
      <c r="H139" s="341"/>
    </row>
    <row r="140" customFormat="false" ht="12.8" hidden="false" customHeight="false" outlineLevel="0" collapsed="false">
      <c r="B140" s="400"/>
      <c r="C140" s="400"/>
      <c r="D140" s="401" t="s">
        <v>1133</v>
      </c>
      <c r="E140" s="400" t="s">
        <v>657</v>
      </c>
      <c r="F140" s="403" t="n">
        <v>1</v>
      </c>
      <c r="G140" s="404"/>
      <c r="H140" s="341" t="n">
        <f aca="false">ROUND(F140*G140,2)</f>
        <v>0</v>
      </c>
      <c r="I140" s="194"/>
    </row>
    <row r="141" customFormat="false" ht="12.8" hidden="false" customHeight="false" outlineLevel="0" collapsed="false">
      <c r="B141" s="400"/>
      <c r="C141" s="400"/>
      <c r="D141" s="401" t="s">
        <v>1134</v>
      </c>
      <c r="E141" s="400" t="s">
        <v>657</v>
      </c>
      <c r="F141" s="403" t="n">
        <v>1</v>
      </c>
      <c r="G141" s="404"/>
      <c r="H141" s="341" t="n">
        <f aca="false">ROUND(F141*G141,2)</f>
        <v>0</v>
      </c>
      <c r="I141" s="194"/>
    </row>
    <row r="143" customFormat="false" ht="34.35" hidden="false" customHeight="false" outlineLevel="0" collapsed="false">
      <c r="B143" s="400" t="s">
        <v>1135</v>
      </c>
      <c r="C143" s="400"/>
      <c r="D143" s="401" t="s">
        <v>1136</v>
      </c>
      <c r="E143" s="400"/>
      <c r="F143" s="403"/>
      <c r="G143" s="404"/>
      <c r="H143" s="341"/>
    </row>
    <row r="144" customFormat="false" ht="12.8" hidden="false" customHeight="false" outlineLevel="0" collapsed="false">
      <c r="B144" s="400"/>
      <c r="C144" s="400"/>
      <c r="D144" s="401" t="s">
        <v>1137</v>
      </c>
      <c r="E144" s="400" t="s">
        <v>657</v>
      </c>
      <c r="F144" s="403" t="n">
        <v>46</v>
      </c>
      <c r="G144" s="404"/>
      <c r="H144" s="341" t="n">
        <f aca="false">ROUND(F144*G144,2)</f>
        <v>0</v>
      </c>
    </row>
    <row r="145" s="233" customFormat="true" ht="12.8" hidden="false" customHeight="false" outlineLevel="0" collapsed="false">
      <c r="B145" s="412"/>
      <c r="C145" s="412"/>
      <c r="D145" s="188"/>
      <c r="E145" s="411"/>
      <c r="F145" s="413"/>
      <c r="G145" s="414"/>
      <c r="H145" s="415"/>
    </row>
    <row r="146" customFormat="false" ht="12.8" hidden="false" customHeight="false" outlineLevel="0" collapsed="false">
      <c r="B146" s="395"/>
      <c r="C146" s="396"/>
      <c r="D146" s="396" t="s">
        <v>1138</v>
      </c>
      <c r="E146" s="396"/>
      <c r="F146" s="397" t="s">
        <v>202</v>
      </c>
      <c r="G146" s="397"/>
      <c r="H146" s="397" t="n">
        <f aca="false">SUM(H148:H164)</f>
        <v>720</v>
      </c>
      <c r="I146" s="398"/>
    </row>
    <row r="147" customFormat="false" ht="12.8" hidden="false" customHeight="false" outlineLevel="0" collapsed="false">
      <c r="D147" s="135"/>
      <c r="G147" s="136"/>
      <c r="H147" s="416"/>
    </row>
    <row r="148" s="152" customFormat="true" ht="80.2" hidden="false" customHeight="false" outlineLevel="0" collapsed="false">
      <c r="B148" s="400" t="s">
        <v>1139</v>
      </c>
      <c r="C148" s="400"/>
      <c r="D148" s="401" t="s">
        <v>205</v>
      </c>
      <c r="E148" s="400" t="s">
        <v>466</v>
      </c>
      <c r="F148" s="403" t="n">
        <v>16</v>
      </c>
      <c r="G148" s="404" t="n">
        <v>45</v>
      </c>
      <c r="H148" s="341" t="n">
        <f aca="false">ROUND(F148*G148,2)</f>
        <v>720</v>
      </c>
    </row>
    <row r="149" s="152" customFormat="true" ht="12.8" hidden="false" customHeight="false" outlineLevel="0" collapsed="false">
      <c r="B149" s="134"/>
      <c r="C149" s="134"/>
      <c r="D149" s="110"/>
      <c r="E149" s="109"/>
      <c r="F149" s="231"/>
      <c r="G149" s="112"/>
      <c r="H149" s="232"/>
    </row>
    <row r="150" s="152" customFormat="true" ht="12.8" hidden="false" customHeight="false" outlineLevel="0" collapsed="false">
      <c r="B150" s="400" t="s">
        <v>1140</v>
      </c>
      <c r="C150" s="400"/>
      <c r="D150" s="401" t="s">
        <v>1141</v>
      </c>
      <c r="E150" s="400" t="s">
        <v>466</v>
      </c>
      <c r="F150" s="403" t="n">
        <v>16</v>
      </c>
      <c r="G150" s="404"/>
      <c r="H150" s="341" t="n">
        <f aca="false">ROUND(F150*G150,2)</f>
        <v>0</v>
      </c>
    </row>
    <row r="151" s="152" customFormat="true" ht="12.8" hidden="false" customHeight="false" outlineLevel="0" collapsed="false">
      <c r="B151" s="134"/>
      <c r="C151" s="134"/>
      <c r="D151" s="110"/>
      <c r="E151" s="109"/>
      <c r="F151" s="231"/>
      <c r="G151" s="112"/>
      <c r="H151" s="232"/>
    </row>
    <row r="152" s="202" customFormat="true" ht="12.8" hidden="false" customHeight="false" outlineLevel="0" collapsed="false">
      <c r="B152" s="400" t="s">
        <v>1142</v>
      </c>
      <c r="C152" s="400"/>
      <c r="D152" s="401" t="s">
        <v>1143</v>
      </c>
      <c r="E152" s="400" t="s">
        <v>472</v>
      </c>
      <c r="F152" s="403" t="n">
        <v>1</v>
      </c>
      <c r="G152" s="404"/>
      <c r="H152" s="341" t="n">
        <f aca="false">ROUND(F152*G152,2)</f>
        <v>0</v>
      </c>
    </row>
    <row r="153" s="202" customFormat="true" ht="12.8" hidden="false" customHeight="false" outlineLevel="0" collapsed="false">
      <c r="B153" s="134"/>
      <c r="C153" s="134"/>
      <c r="D153" s="110"/>
      <c r="E153" s="109"/>
      <c r="F153" s="231"/>
      <c r="G153" s="112"/>
      <c r="H153" s="232"/>
    </row>
    <row r="154" s="152" customFormat="true" ht="12.8" hidden="false" customHeight="false" outlineLevel="0" collapsed="false">
      <c r="B154" s="400" t="s">
        <v>1144</v>
      </c>
      <c r="C154" s="400"/>
      <c r="D154" s="401" t="s">
        <v>1145</v>
      </c>
      <c r="E154" s="400" t="s">
        <v>346</v>
      </c>
      <c r="F154" s="403" t="n">
        <v>570</v>
      </c>
      <c r="G154" s="404"/>
      <c r="H154" s="341" t="n">
        <f aca="false">ROUND(F154*G154,2)</f>
        <v>0</v>
      </c>
      <c r="I154" s="110"/>
    </row>
    <row r="155" s="152" customFormat="true" ht="12.8" hidden="false" customHeight="false" outlineLevel="0" collapsed="false">
      <c r="B155" s="134"/>
      <c r="C155" s="134"/>
      <c r="D155" s="110"/>
      <c r="E155" s="109"/>
      <c r="F155" s="231"/>
      <c r="G155" s="112"/>
      <c r="H155" s="232"/>
      <c r="I155" s="110"/>
    </row>
    <row r="156" s="152" customFormat="true" ht="21.15" hidden="false" customHeight="false" outlineLevel="0" collapsed="false">
      <c r="B156" s="400" t="s">
        <v>1146</v>
      </c>
      <c r="C156" s="400"/>
      <c r="D156" s="401" t="s">
        <v>1147</v>
      </c>
      <c r="E156" s="400" t="s">
        <v>346</v>
      </c>
      <c r="F156" s="403" t="n">
        <f aca="false">F154</f>
        <v>570</v>
      </c>
      <c r="G156" s="404"/>
      <c r="H156" s="341" t="n">
        <f aca="false">ROUND(F156*G156,2)</f>
        <v>0</v>
      </c>
      <c r="I156" s="110"/>
    </row>
    <row r="157" s="152" customFormat="true" ht="12.8" hidden="false" customHeight="false" outlineLevel="0" collapsed="false">
      <c r="B157" s="134"/>
      <c r="C157" s="134"/>
      <c r="D157" s="110"/>
      <c r="E157" s="109"/>
      <c r="F157" s="231"/>
      <c r="G157" s="112"/>
      <c r="H157" s="232"/>
      <c r="I157" s="110"/>
    </row>
    <row r="158" s="152" customFormat="true" ht="30.85" hidden="false" customHeight="false" outlineLevel="0" collapsed="false">
      <c r="B158" s="400" t="s">
        <v>1148</v>
      </c>
      <c r="C158" s="400"/>
      <c r="D158" s="401" t="s">
        <v>1149</v>
      </c>
      <c r="E158" s="400" t="s">
        <v>657</v>
      </c>
      <c r="F158" s="403" t="n">
        <v>2</v>
      </c>
      <c r="G158" s="404"/>
      <c r="H158" s="341" t="n">
        <f aca="false">ROUND(F158*G158,2)</f>
        <v>0</v>
      </c>
      <c r="I158" s="110" t="s">
        <v>1150</v>
      </c>
    </row>
    <row r="159" s="202" customFormat="true" ht="12.8" hidden="false" customHeight="false" outlineLevel="0" collapsed="false">
      <c r="B159" s="134"/>
      <c r="C159" s="134"/>
      <c r="D159" s="110"/>
      <c r="E159" s="109"/>
      <c r="F159" s="231"/>
      <c r="G159" s="112"/>
      <c r="H159" s="232"/>
    </row>
    <row r="160" s="152" customFormat="true" ht="12.8" hidden="false" customHeight="false" outlineLevel="0" collapsed="false">
      <c r="B160" s="400" t="s">
        <v>1151</v>
      </c>
      <c r="C160" s="400"/>
      <c r="D160" s="401" t="s">
        <v>1152</v>
      </c>
      <c r="E160" s="400" t="s">
        <v>346</v>
      </c>
      <c r="F160" s="403" t="n">
        <f aca="false">F14</f>
        <v>570</v>
      </c>
      <c r="G160" s="404"/>
      <c r="H160" s="341" t="n">
        <f aca="false">ROUND(F160*G160,2)</f>
        <v>0</v>
      </c>
      <c r="I160" s="110"/>
    </row>
    <row r="161" s="152" customFormat="true" ht="12.8" hidden="false" customHeight="false" outlineLevel="0" collapsed="false">
      <c r="B161" s="134"/>
      <c r="C161" s="134"/>
      <c r="D161" s="110"/>
      <c r="E161" s="109"/>
      <c r="F161" s="231"/>
      <c r="G161" s="112"/>
      <c r="H161" s="232"/>
    </row>
    <row r="162" s="152" customFormat="true" ht="30.85" hidden="false" customHeight="false" outlineLevel="0" collapsed="false">
      <c r="B162" s="400" t="s">
        <v>1153</v>
      </c>
      <c r="C162" s="400"/>
      <c r="D162" s="401" t="s">
        <v>1154</v>
      </c>
      <c r="E162" s="400" t="s">
        <v>472</v>
      </c>
      <c r="F162" s="403" t="n">
        <v>1</v>
      </c>
      <c r="G162" s="404"/>
      <c r="H162" s="341" t="n">
        <f aca="false">ROUND(F162*G162,2)</f>
        <v>0</v>
      </c>
      <c r="I162" s="110"/>
    </row>
    <row r="163" s="152" customFormat="true" ht="12.8" hidden="false" customHeight="false" outlineLevel="0" collapsed="false">
      <c r="B163" s="134"/>
      <c r="C163" s="134"/>
      <c r="D163" s="110"/>
      <c r="E163" s="109"/>
      <c r="F163" s="231"/>
      <c r="G163" s="112"/>
      <c r="H163" s="232"/>
    </row>
    <row r="164" s="152" customFormat="true" ht="12.8" hidden="false" customHeight="false" outlineLevel="0" collapsed="false">
      <c r="B164" s="400" t="s">
        <v>1155</v>
      </c>
      <c r="C164" s="400"/>
      <c r="D164" s="401" t="s">
        <v>1156</v>
      </c>
      <c r="E164" s="400" t="s">
        <v>657</v>
      </c>
      <c r="F164" s="403" t="n">
        <v>4</v>
      </c>
      <c r="G164" s="404"/>
      <c r="H164" s="341" t="n">
        <f aca="false">ROUND(F164*G164,2)</f>
        <v>0</v>
      </c>
      <c r="I164" s="110"/>
    </row>
    <row r="166" customFormat="false" ht="12.8" hidden="false" customHeight="false" outlineLevel="0" collapsed="false">
      <c r="B166" s="395"/>
      <c r="C166" s="396"/>
      <c r="D166" s="396" t="s">
        <v>1157</v>
      </c>
      <c r="E166" s="396"/>
      <c r="F166" s="397" t="s">
        <v>1158</v>
      </c>
      <c r="G166" s="397"/>
      <c r="H166" s="397" t="n">
        <f aca="false">SUM(H168:H170)</f>
        <v>0</v>
      </c>
      <c r="I166" s="398"/>
    </row>
    <row r="167" customFormat="false" ht="12.8" hidden="false" customHeight="false" outlineLevel="0" collapsed="false">
      <c r="D167" s="135"/>
      <c r="G167" s="136"/>
    </row>
    <row r="168" s="152" customFormat="true" ht="21.15" hidden="false" customHeight="false" outlineLevel="0" collapsed="false">
      <c r="B168" s="400" t="s">
        <v>1159</v>
      </c>
      <c r="C168" s="400"/>
      <c r="D168" s="401" t="s">
        <v>455</v>
      </c>
      <c r="E168" s="400" t="s">
        <v>354</v>
      </c>
      <c r="F168" s="403" t="n">
        <f aca="false">F170*1.5</f>
        <v>855</v>
      </c>
      <c r="G168" s="404"/>
      <c r="H168" s="341" t="n">
        <f aca="false">ROUND(F168*G168,2)</f>
        <v>0</v>
      </c>
    </row>
    <row r="169" s="152" customFormat="true" ht="12.8" hidden="false" customHeight="false" outlineLevel="0" collapsed="false">
      <c r="B169" s="134"/>
      <c r="C169" s="134"/>
      <c r="D169" s="110"/>
      <c r="E169" s="194"/>
      <c r="F169" s="231"/>
      <c r="G169" s="112"/>
      <c r="H169" s="232"/>
    </row>
    <row r="170" s="152" customFormat="true" ht="21.15" hidden="false" customHeight="false" outlineLevel="0" collapsed="false">
      <c r="B170" s="400" t="s">
        <v>1160</v>
      </c>
      <c r="C170" s="400"/>
      <c r="D170" s="401" t="s">
        <v>470</v>
      </c>
      <c r="E170" s="400" t="s">
        <v>346</v>
      </c>
      <c r="F170" s="403" t="n">
        <f aca="false">F14</f>
        <v>570</v>
      </c>
      <c r="G170" s="404"/>
      <c r="H170" s="341" t="n">
        <f aca="false">ROUND(F170*G170,2)</f>
        <v>0</v>
      </c>
      <c r="I170" s="405" t="s">
        <v>1161</v>
      </c>
    </row>
    <row r="172" customFormat="false" ht="12.8" hidden="false" customHeight="false" outlineLevel="0" collapsed="false">
      <c r="B172" s="395"/>
      <c r="C172" s="396"/>
      <c r="D172" s="396" t="s">
        <v>1162</v>
      </c>
      <c r="E172" s="397" t="s">
        <v>1163</v>
      </c>
      <c r="F172" s="397"/>
      <c r="G172" s="397"/>
      <c r="H172" s="397" t="n">
        <f aca="false">H174</f>
        <v>0</v>
      </c>
      <c r="I172" s="398"/>
    </row>
    <row r="173" customFormat="false" ht="12.8" hidden="false" customHeight="false" outlineLevel="0" collapsed="false">
      <c r="D173" s="135" t="s">
        <v>1164</v>
      </c>
      <c r="G173" s="136"/>
    </row>
    <row r="174" s="152" customFormat="true" ht="12.8" hidden="false" customHeight="false" outlineLevel="0" collapsed="false">
      <c r="B174" s="134"/>
      <c r="C174" s="134"/>
      <c r="D174" s="110"/>
      <c r="E174" s="194"/>
      <c r="F174" s="231"/>
      <c r="G174" s="112"/>
      <c r="H174" s="232"/>
    </row>
    <row r="175" customFormat="false" ht="12.8" hidden="false" customHeight="false" outlineLevel="0" collapsed="false">
      <c r="D175" s="135"/>
    </row>
    <row r="176" customFormat="false" ht="12.8" hidden="false" customHeight="false" outlineLevel="0" collapsed="false">
      <c r="D176" s="139" t="str">
        <f aca="false">D10</f>
        <v>1 PREDDELA</v>
      </c>
      <c r="E176" s="140" t="n">
        <f aca="false">H10</f>
        <v>0</v>
      </c>
    </row>
    <row r="177" customFormat="false" ht="12.8" hidden="false" customHeight="false" outlineLevel="0" collapsed="false">
      <c r="D177" s="139" t="str">
        <f aca="false">D27</f>
        <v>2 ZEMELJSKA DELA IN TEMELJENJE</v>
      </c>
      <c r="E177" s="140" t="n">
        <f aca="false">H27</f>
        <v>0</v>
      </c>
    </row>
    <row r="178" customFormat="false" ht="12.8" hidden="false" customHeight="false" outlineLevel="0" collapsed="false">
      <c r="D178" s="139" t="str">
        <f aca="false">D63</f>
        <v>3 STROJNI DEL</v>
      </c>
      <c r="E178" s="140" t="n">
        <f aca="false">H63</f>
        <v>0</v>
      </c>
    </row>
    <row r="179" customFormat="false" ht="12.8" hidden="false" customHeight="false" outlineLevel="0" collapsed="false">
      <c r="D179" s="417" t="str">
        <f aca="false">D146</f>
        <v>4 TUJE STORITVE</v>
      </c>
      <c r="E179" s="142" t="n">
        <f aca="false">H146</f>
        <v>720</v>
      </c>
    </row>
    <row r="180" customFormat="false" ht="12.8" hidden="false" customHeight="false" outlineLevel="0" collapsed="false">
      <c r="D180" s="241" t="str">
        <f aca="false">D166</f>
        <v>5 ZAKLJUČNA DELA</v>
      </c>
      <c r="E180" s="142" t="n">
        <f aca="false">H166</f>
        <v>0</v>
      </c>
    </row>
    <row r="181" customFormat="false" ht="12.8" hidden="false" customHeight="false" outlineLevel="0" collapsed="false">
      <c r="D181" s="241" t="str">
        <f aca="false">D172</f>
        <v>6 NEPREDVIDENA DELA</v>
      </c>
      <c r="E181" s="142" t="n">
        <f aca="false">H172</f>
        <v>0</v>
      </c>
    </row>
    <row r="182" customFormat="false" ht="12.8" hidden="false" customHeight="false" outlineLevel="0" collapsed="false">
      <c r="D182" s="237"/>
      <c r="E182" s="144"/>
    </row>
    <row r="183" customFormat="false" ht="12.8" hidden="false" customHeight="false" outlineLevel="0" collapsed="false">
      <c r="D183" s="418" t="s">
        <v>219</v>
      </c>
      <c r="E183" s="419" t="n">
        <f aca="false">+SUM(E176:E181)</f>
        <v>720</v>
      </c>
    </row>
    <row r="184" customFormat="false" ht="12.8" hidden="false" customHeight="false" outlineLevel="0" collapsed="false">
      <c r="D184" s="237"/>
      <c r="E184" s="240"/>
    </row>
    <row r="185" customFormat="false" ht="12.8" hidden="false" customHeight="false" outlineLevel="0" collapsed="false">
      <c r="D185" s="241" t="s">
        <v>220</v>
      </c>
      <c r="E185" s="242" t="n">
        <f aca="false">0.22*E183</f>
        <v>158.4</v>
      </c>
    </row>
    <row r="186" customFormat="false" ht="12.8" hidden="false" customHeight="false" outlineLevel="0" collapsed="false">
      <c r="D186" s="237"/>
      <c r="E186" s="240"/>
    </row>
    <row r="187" customFormat="false" ht="12.8" hidden="false" customHeight="false" outlineLevel="0" collapsed="false">
      <c r="D187" s="243" t="s">
        <v>221</v>
      </c>
      <c r="E187" s="244" t="n">
        <f aca="false">+SUM(E183:E185)</f>
        <v>878.4</v>
      </c>
    </row>
  </sheetData>
  <sheetProtection sheet="true" password="9a51" objects="true" scenarios="true"/>
  <mergeCells count="9">
    <mergeCell ref="C3:D3"/>
    <mergeCell ref="C4:F4"/>
    <mergeCell ref="D6:H6"/>
    <mergeCell ref="F10:G10"/>
    <mergeCell ref="E27:G27"/>
    <mergeCell ref="F63:G63"/>
    <mergeCell ref="F146:G146"/>
    <mergeCell ref="F166:G166"/>
    <mergeCell ref="E172:G172"/>
  </mergeCells>
  <printOptions headings="false" gridLines="false" gridLinesSet="true" horizontalCentered="false" verticalCentered="false"/>
  <pageMargins left="0.7875" right="0.39375" top="0.984027777777778" bottom="0.786805555555556" header="0.511805555555555" footer="0.196527777777778"/>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&amp;CStran &amp;P od &amp;N</oddFooter>
  </headerFooter>
  <rowBreaks count="1" manualBreakCount="1">
    <brk id="171" man="true" max="16383" min="0"/>
  </rowBreaks>
</worksheet>
</file>

<file path=xl/worksheets/sheet2.xml><?xml version="1.0" encoding="utf-8"?>
<worksheet xmlns="http://schemas.openxmlformats.org/spreadsheetml/2006/main" xmlns:r="http://schemas.openxmlformats.org/officeDocument/2006/relationships">
  <sheetPr filterMode="false">
    <pageSetUpPr fitToPage="true"/>
  </sheetPr>
  <dimension ref="B1:J109"/>
  <sheetViews>
    <sheetView showFormulas="false" showGridLines="true" showRowColHeaders="true" showZeros="true" rightToLeft="false" tabSelected="false" showOutlineSymbols="true" defaultGridColor="true" view="pageBreakPreview" topLeftCell="A67" colorId="64" zoomScale="75" zoomScaleNormal="75" zoomScalePageLayoutView="75" workbookViewId="0">
      <selection pane="topLeft" activeCell="D77" activeCellId="0" sqref="D77"/>
    </sheetView>
  </sheetViews>
  <sheetFormatPr defaultRowHeight="12.8" zeroHeight="false" outlineLevelRow="0" outlineLevelCol="0"/>
  <cols>
    <col collapsed="false" customWidth="true" hidden="false" outlineLevel="0" max="1" min="1" style="68" width="9.13"/>
    <col collapsed="false" customWidth="true" hidden="false" outlineLevel="0" max="3" min="2" style="69" width="10.71"/>
    <col collapsed="false" customWidth="true" hidden="false" outlineLevel="0" max="4" min="4" style="70" width="47.7"/>
    <col collapsed="false" customWidth="true" hidden="false" outlineLevel="0" max="5" min="5" style="69" width="14.69"/>
    <col collapsed="false" customWidth="true" hidden="false" outlineLevel="0" max="6" min="6" style="71" width="12.71"/>
    <col collapsed="false" customWidth="true" hidden="false" outlineLevel="0" max="7" min="7" style="72" width="15.71"/>
    <col collapsed="false" customWidth="true" hidden="false" outlineLevel="0" max="8" min="8" style="73" width="15.71"/>
    <col collapsed="false" customWidth="true" hidden="false" outlineLevel="0" max="257" min="9" style="68" width="9.13"/>
    <col collapsed="false" customWidth="true" hidden="false" outlineLevel="0" max="259" min="258" style="68" width="10.71"/>
    <col collapsed="false" customWidth="true" hidden="false" outlineLevel="0" max="260" min="260" style="68" width="47.7"/>
    <col collapsed="false" customWidth="true" hidden="false" outlineLevel="0" max="261" min="261" style="68" width="14.69"/>
    <col collapsed="false" customWidth="true" hidden="false" outlineLevel="0" max="262" min="262" style="68" width="12.71"/>
    <col collapsed="false" customWidth="true" hidden="false" outlineLevel="0" max="264" min="263" style="68" width="15.71"/>
    <col collapsed="false" customWidth="true" hidden="false" outlineLevel="0" max="513" min="265" style="68" width="9.13"/>
    <col collapsed="false" customWidth="true" hidden="false" outlineLevel="0" max="515" min="514" style="68" width="10.71"/>
    <col collapsed="false" customWidth="true" hidden="false" outlineLevel="0" max="516" min="516" style="68" width="47.7"/>
    <col collapsed="false" customWidth="true" hidden="false" outlineLevel="0" max="517" min="517" style="68" width="14.69"/>
    <col collapsed="false" customWidth="true" hidden="false" outlineLevel="0" max="518" min="518" style="68" width="12.71"/>
    <col collapsed="false" customWidth="true" hidden="false" outlineLevel="0" max="520" min="519" style="68" width="15.71"/>
    <col collapsed="false" customWidth="true" hidden="false" outlineLevel="0" max="769" min="521" style="68" width="9.13"/>
    <col collapsed="false" customWidth="true" hidden="false" outlineLevel="0" max="771" min="770" style="68" width="10.71"/>
    <col collapsed="false" customWidth="true" hidden="false" outlineLevel="0" max="772" min="772" style="68" width="47.7"/>
    <col collapsed="false" customWidth="true" hidden="false" outlineLevel="0" max="773" min="773" style="68" width="14.69"/>
    <col collapsed="false" customWidth="true" hidden="false" outlineLevel="0" max="774" min="774" style="68" width="12.71"/>
    <col collapsed="false" customWidth="true" hidden="false" outlineLevel="0" max="776" min="775" style="68" width="15.71"/>
    <col collapsed="false" customWidth="true" hidden="false" outlineLevel="0" max="1025" min="777" style="68" width="9.13"/>
  </cols>
  <sheetData>
    <row r="1" customFormat="false" ht="15" hidden="false" customHeight="false" outlineLevel="0" collapsed="false">
      <c r="B1" s="74" t="s">
        <v>58</v>
      </c>
      <c r="C1" s="74"/>
      <c r="D1" s="74"/>
      <c r="E1" s="74"/>
      <c r="F1" s="74"/>
      <c r="G1" s="74"/>
      <c r="H1" s="74"/>
      <c r="I1" s="75"/>
      <c r="J1" s="75"/>
    </row>
    <row r="2" s="76" customFormat="true" ht="15" hidden="false" customHeight="false" outlineLevel="0" collapsed="false">
      <c r="B2" s="74" t="s">
        <v>59</v>
      </c>
      <c r="C2" s="74"/>
      <c r="D2" s="74"/>
      <c r="E2" s="74"/>
      <c r="F2" s="74"/>
      <c r="G2" s="74"/>
      <c r="H2" s="74"/>
      <c r="I2" s="75"/>
      <c r="J2" s="75"/>
    </row>
    <row r="3" s="76" customFormat="true" ht="17.35" hidden="false" customHeight="false" outlineLevel="0" collapsed="false">
      <c r="B3" s="77" t="s">
        <v>60</v>
      </c>
      <c r="C3" s="77"/>
      <c r="D3" s="77"/>
      <c r="E3" s="77"/>
      <c r="F3" s="77"/>
      <c r="G3" s="77"/>
      <c r="H3" s="77"/>
      <c r="I3" s="75"/>
      <c r="J3" s="75"/>
    </row>
    <row r="4" s="76" customFormat="true" ht="15" hidden="false" customHeight="false" outlineLevel="0" collapsed="false">
      <c r="B4" s="74"/>
      <c r="C4" s="74"/>
      <c r="D4" s="74"/>
      <c r="E4" s="74"/>
      <c r="F4" s="74"/>
      <c r="G4" s="74"/>
      <c r="H4" s="74"/>
      <c r="I4" s="75"/>
      <c r="J4" s="75"/>
    </row>
    <row r="5" s="76" customFormat="true" ht="15" hidden="false" customHeight="false" outlineLevel="0" collapsed="false">
      <c r="B5" s="78" t="s">
        <v>61</v>
      </c>
      <c r="C5" s="78"/>
      <c r="D5" s="78"/>
      <c r="E5" s="78"/>
      <c r="F5" s="78"/>
      <c r="G5" s="78"/>
      <c r="H5" s="78"/>
    </row>
    <row r="6" s="79" customFormat="true" ht="17.35" hidden="false" customHeight="false" outlineLevel="0" collapsed="false">
      <c r="B6" s="80"/>
      <c r="C6" s="80"/>
      <c r="D6" s="81"/>
      <c r="E6" s="80"/>
      <c r="F6" s="82"/>
      <c r="G6" s="83"/>
      <c r="H6" s="84"/>
    </row>
    <row r="7" s="85" customFormat="true" ht="15" hidden="false" customHeight="false" outlineLevel="0" collapsed="false">
      <c r="B7" s="86" t="s">
        <v>62</v>
      </c>
      <c r="C7" s="86" t="s">
        <v>63</v>
      </c>
      <c r="D7" s="87" t="s">
        <v>64</v>
      </c>
      <c r="E7" s="86" t="s">
        <v>65</v>
      </c>
      <c r="F7" s="88" t="s">
        <v>66</v>
      </c>
      <c r="G7" s="89" t="s">
        <v>67</v>
      </c>
      <c r="H7" s="90" t="s">
        <v>68</v>
      </c>
    </row>
    <row r="8" s="91" customFormat="true" ht="15" hidden="false" customHeight="false" outlineLevel="0" collapsed="false">
      <c r="B8" s="92"/>
      <c r="C8" s="92"/>
      <c r="D8" s="93"/>
      <c r="E8" s="92"/>
      <c r="F8" s="94"/>
      <c r="G8" s="95"/>
      <c r="H8" s="96"/>
    </row>
    <row r="9" customFormat="false" ht="12.8" hidden="false" customHeight="false" outlineLevel="0" collapsed="false">
      <c r="D9" s="97" t="s">
        <v>69</v>
      </c>
      <c r="G9" s="98" t="s">
        <v>70</v>
      </c>
      <c r="H9" s="99" t="n">
        <f aca="false">+SUM(H10:H37)</f>
        <v>0</v>
      </c>
    </row>
    <row r="10" customFormat="false" ht="12.8" hidden="false" customHeight="false" outlineLevel="0" collapsed="false">
      <c r="D10" s="97"/>
      <c r="G10" s="98"/>
      <c r="H10" s="99"/>
    </row>
    <row r="11" customFormat="false" ht="12.8" hidden="false" customHeight="false" outlineLevel="0" collapsed="false">
      <c r="D11" s="97" t="s">
        <v>71</v>
      </c>
    </row>
    <row r="12" customFormat="false" ht="20.85" hidden="false" customHeight="false" outlineLevel="0" collapsed="false">
      <c r="B12" s="69" t="s">
        <v>72</v>
      </c>
      <c r="C12" s="69" t="s">
        <v>73</v>
      </c>
      <c r="D12" s="70" t="s">
        <v>74</v>
      </c>
      <c r="E12" s="69" t="s">
        <v>75</v>
      </c>
      <c r="F12" s="100" t="n">
        <v>0.456</v>
      </c>
      <c r="G12" s="101"/>
      <c r="H12" s="73" t="n">
        <f aca="false">ROUND(F12*G12,2)</f>
        <v>0</v>
      </c>
    </row>
    <row r="13" customFormat="false" ht="20.85" hidden="false" customHeight="false" outlineLevel="0" collapsed="false">
      <c r="B13" s="69" t="s">
        <v>76</v>
      </c>
      <c r="C13" s="69" t="s">
        <v>77</v>
      </c>
      <c r="D13" s="70" t="s">
        <v>78</v>
      </c>
      <c r="E13" s="69" t="s">
        <v>75</v>
      </c>
      <c r="F13" s="71" t="n">
        <v>0.45</v>
      </c>
      <c r="G13" s="101"/>
      <c r="H13" s="73" t="n">
        <f aca="false">ROUND(F13*G13,2)</f>
        <v>0</v>
      </c>
    </row>
    <row r="14" customFormat="false" ht="21" hidden="false" customHeight="false" outlineLevel="0" collapsed="false">
      <c r="D14" s="102" t="s">
        <v>79</v>
      </c>
    </row>
    <row r="15" customFormat="false" ht="21.15" hidden="false" customHeight="false" outlineLevel="0" collapsed="false">
      <c r="B15" s="69" t="s">
        <v>80</v>
      </c>
      <c r="C15" s="69" t="s">
        <v>81</v>
      </c>
      <c r="D15" s="70" t="s">
        <v>82</v>
      </c>
      <c r="E15" s="69" t="s">
        <v>83</v>
      </c>
      <c r="F15" s="71" t="n">
        <v>24</v>
      </c>
      <c r="G15" s="101"/>
      <c r="H15" s="73" t="n">
        <f aca="false">ROUND(F15*G15,2)</f>
        <v>0</v>
      </c>
    </row>
    <row r="17" customFormat="false" ht="12.8" hidden="false" customHeight="false" outlineLevel="0" collapsed="false">
      <c r="D17" s="97" t="s">
        <v>84</v>
      </c>
    </row>
    <row r="18" customFormat="false" ht="21.15" hidden="false" customHeight="false" outlineLevel="0" collapsed="false">
      <c r="B18" s="69" t="s">
        <v>72</v>
      </c>
      <c r="C18" s="69" t="s">
        <v>85</v>
      </c>
      <c r="D18" s="70" t="s">
        <v>86</v>
      </c>
      <c r="E18" s="69" t="s">
        <v>87</v>
      </c>
      <c r="F18" s="71" t="n">
        <v>46</v>
      </c>
      <c r="G18" s="101"/>
      <c r="H18" s="73" t="n">
        <f aca="false">ROUND(F18*G18,2)</f>
        <v>0</v>
      </c>
    </row>
    <row r="19" customFormat="false" ht="21.15" hidden="false" customHeight="false" outlineLevel="0" collapsed="false">
      <c r="B19" s="69" t="s">
        <v>76</v>
      </c>
      <c r="C19" s="69" t="s">
        <v>88</v>
      </c>
      <c r="D19" s="70" t="s">
        <v>89</v>
      </c>
      <c r="E19" s="69" t="s">
        <v>83</v>
      </c>
      <c r="F19" s="71" t="n">
        <v>3</v>
      </c>
      <c r="G19" s="101"/>
      <c r="H19" s="73" t="n">
        <f aca="false">ROUND(F19*G19,2)</f>
        <v>0</v>
      </c>
    </row>
    <row r="20" customFormat="false" ht="21.15" hidden="false" customHeight="false" outlineLevel="0" collapsed="false">
      <c r="B20" s="69" t="s">
        <v>80</v>
      </c>
      <c r="C20" s="69" t="s">
        <v>90</v>
      </c>
      <c r="D20" s="70" t="s">
        <v>91</v>
      </c>
      <c r="E20" s="69" t="s">
        <v>83</v>
      </c>
      <c r="F20" s="71" t="n">
        <v>2</v>
      </c>
      <c r="G20" s="101"/>
      <c r="H20" s="73" t="n">
        <f aca="false">ROUND(F20*G20,2)</f>
        <v>0</v>
      </c>
    </row>
    <row r="21" customFormat="false" ht="21.15" hidden="false" customHeight="false" outlineLevel="0" collapsed="false">
      <c r="B21" s="69" t="s">
        <v>92</v>
      </c>
      <c r="C21" s="69" t="s">
        <v>93</v>
      </c>
      <c r="D21" s="70" t="s">
        <v>94</v>
      </c>
      <c r="E21" s="69" t="s">
        <v>83</v>
      </c>
      <c r="F21" s="71" t="n">
        <v>1</v>
      </c>
      <c r="G21" s="101"/>
      <c r="H21" s="73" t="n">
        <f aca="false">ROUND(F21*G21,2)</f>
        <v>0</v>
      </c>
    </row>
    <row r="22" customFormat="false" ht="21.15" hidden="false" customHeight="false" outlineLevel="0" collapsed="false">
      <c r="B22" s="69" t="s">
        <v>95</v>
      </c>
      <c r="C22" s="69" t="s">
        <v>96</v>
      </c>
      <c r="D22" s="70" t="s">
        <v>97</v>
      </c>
      <c r="E22" s="69" t="s">
        <v>83</v>
      </c>
      <c r="F22" s="71" t="n">
        <v>3</v>
      </c>
      <c r="G22" s="101"/>
      <c r="H22" s="73" t="n">
        <f aca="false">ROUND(F22*G22,2)</f>
        <v>0</v>
      </c>
    </row>
    <row r="23" customFormat="false" ht="21.15" hidden="false" customHeight="false" outlineLevel="0" collapsed="false">
      <c r="B23" s="69" t="s">
        <v>98</v>
      </c>
      <c r="C23" s="69" t="s">
        <v>99</v>
      </c>
      <c r="D23" s="70" t="s">
        <v>100</v>
      </c>
      <c r="E23" s="69" t="s">
        <v>83</v>
      </c>
      <c r="F23" s="71" t="n">
        <v>2</v>
      </c>
      <c r="G23" s="101"/>
      <c r="H23" s="73" t="n">
        <f aca="false">ROUND(F23*G23,2)</f>
        <v>0</v>
      </c>
    </row>
    <row r="24" customFormat="false" ht="21.15" hidden="false" customHeight="false" outlineLevel="0" collapsed="false">
      <c r="B24" s="69" t="s">
        <v>101</v>
      </c>
      <c r="C24" s="69" t="s">
        <v>102</v>
      </c>
      <c r="D24" s="70" t="s">
        <v>103</v>
      </c>
      <c r="E24" s="69" t="s">
        <v>83</v>
      </c>
      <c r="F24" s="71" t="n">
        <v>1</v>
      </c>
      <c r="G24" s="101"/>
      <c r="H24" s="73" t="n">
        <f aca="false">ROUND(F24*G24,2)</f>
        <v>0</v>
      </c>
    </row>
    <row r="25" customFormat="false" ht="12.8" hidden="false" customHeight="false" outlineLevel="0" collapsed="false">
      <c r="B25" s="69" t="s">
        <v>104</v>
      </c>
      <c r="C25" s="69" t="s">
        <v>105</v>
      </c>
      <c r="D25" s="70" t="s">
        <v>106</v>
      </c>
      <c r="E25" s="69" t="s">
        <v>87</v>
      </c>
      <c r="F25" s="71" t="n">
        <v>15</v>
      </c>
      <c r="G25" s="101"/>
      <c r="H25" s="73" t="n">
        <f aca="false">ROUND(F25*G25,2)</f>
        <v>0</v>
      </c>
    </row>
    <row r="26" customFormat="false" ht="12.8" hidden="false" customHeight="false" outlineLevel="0" collapsed="false">
      <c r="B26" s="69" t="s">
        <v>107</v>
      </c>
      <c r="C26" s="69" t="s">
        <v>108</v>
      </c>
      <c r="D26" s="70" t="s">
        <v>109</v>
      </c>
      <c r="E26" s="69" t="s">
        <v>110</v>
      </c>
      <c r="F26" s="71" t="n">
        <v>6</v>
      </c>
      <c r="G26" s="101"/>
      <c r="H26" s="73" t="n">
        <f aca="false">ROUND(F26*G26,2)</f>
        <v>0</v>
      </c>
    </row>
    <row r="27" customFormat="false" ht="12.8" hidden="false" customHeight="false" outlineLevel="0" collapsed="false">
      <c r="B27" s="69" t="s">
        <v>111</v>
      </c>
      <c r="C27" s="69" t="s">
        <v>112</v>
      </c>
      <c r="D27" s="70" t="s">
        <v>113</v>
      </c>
      <c r="E27" s="69" t="s">
        <v>87</v>
      </c>
      <c r="F27" s="71" t="n">
        <v>3510</v>
      </c>
      <c r="G27" s="101"/>
      <c r="H27" s="73" t="n">
        <f aca="false">ROUND(F27*G27,2)</f>
        <v>0</v>
      </c>
    </row>
    <row r="28" customFormat="false" ht="21.15" hidden="false" customHeight="false" outlineLevel="0" collapsed="false">
      <c r="B28" s="69" t="s">
        <v>114</v>
      </c>
      <c r="C28" s="69" t="s">
        <v>115</v>
      </c>
      <c r="D28" s="70" t="s">
        <v>116</v>
      </c>
      <c r="E28" s="69" t="s">
        <v>87</v>
      </c>
      <c r="F28" s="71" t="n">
        <v>124</v>
      </c>
      <c r="G28" s="101"/>
      <c r="H28" s="73" t="n">
        <f aca="false">ROUND(F28*G28,2)</f>
        <v>0</v>
      </c>
    </row>
    <row r="29" customFormat="false" ht="25" hidden="false" customHeight="true" outlineLevel="0" collapsed="false">
      <c r="D29" s="102" t="s">
        <v>117</v>
      </c>
    </row>
    <row r="30" customFormat="false" ht="21.15" hidden="false" customHeight="false" outlineLevel="0" collapsed="false">
      <c r="B30" s="69" t="s">
        <v>118</v>
      </c>
      <c r="C30" s="69" t="s">
        <v>119</v>
      </c>
      <c r="D30" s="70" t="s">
        <v>120</v>
      </c>
      <c r="E30" s="69" t="s">
        <v>121</v>
      </c>
      <c r="F30" s="71" t="n">
        <v>82</v>
      </c>
      <c r="G30" s="101"/>
      <c r="H30" s="73" t="n">
        <f aca="false">ROUND(F30*G30,2)</f>
        <v>0</v>
      </c>
    </row>
    <row r="31" customFormat="false" ht="21.15" hidden="false" customHeight="false" outlineLevel="0" collapsed="false">
      <c r="B31" s="69" t="s">
        <v>122</v>
      </c>
      <c r="C31" s="69" t="s">
        <v>123</v>
      </c>
      <c r="D31" s="70" t="s">
        <v>124</v>
      </c>
      <c r="E31" s="69" t="s">
        <v>121</v>
      </c>
      <c r="F31" s="71" t="n">
        <v>925</v>
      </c>
      <c r="G31" s="101"/>
      <c r="H31" s="73" t="n">
        <f aca="false">ROUND(F31*G31,2)</f>
        <v>0</v>
      </c>
    </row>
    <row r="32" customFormat="false" ht="12.8" hidden="false" customHeight="false" outlineLevel="0" collapsed="false">
      <c r="B32" s="69" t="s">
        <v>125</v>
      </c>
      <c r="C32" s="69" t="s">
        <v>126</v>
      </c>
      <c r="D32" s="70" t="s">
        <v>127</v>
      </c>
      <c r="E32" s="69" t="s">
        <v>121</v>
      </c>
      <c r="F32" s="71" t="n">
        <v>83</v>
      </c>
      <c r="G32" s="101"/>
      <c r="H32" s="73" t="n">
        <f aca="false">ROUND(F32*G32,2)</f>
        <v>0</v>
      </c>
    </row>
    <row r="33" customFormat="false" ht="21.15" hidden="false" customHeight="false" outlineLevel="0" collapsed="false">
      <c r="B33" s="69" t="s">
        <v>128</v>
      </c>
      <c r="C33" s="69" t="s">
        <v>129</v>
      </c>
      <c r="D33" s="70" t="s">
        <v>130</v>
      </c>
      <c r="E33" s="69" t="s">
        <v>121</v>
      </c>
      <c r="F33" s="71" t="n">
        <v>257</v>
      </c>
      <c r="G33" s="101"/>
      <c r="H33" s="73" t="n">
        <f aca="false">ROUND(F33*G33,2)</f>
        <v>0</v>
      </c>
    </row>
    <row r="34" customFormat="false" ht="21.15" hidden="false" customHeight="false" outlineLevel="0" collapsed="false">
      <c r="B34" s="69" t="s">
        <v>131</v>
      </c>
      <c r="C34" s="69" t="s">
        <v>132</v>
      </c>
      <c r="D34" s="70" t="s">
        <v>133</v>
      </c>
      <c r="E34" s="69" t="s">
        <v>121</v>
      </c>
      <c r="F34" s="71" t="n">
        <v>19</v>
      </c>
      <c r="G34" s="101"/>
      <c r="H34" s="73" t="n">
        <f aca="false">ROUND(F34*G34,2)</f>
        <v>0</v>
      </c>
    </row>
    <row r="35" customFormat="false" ht="21.15" hidden="false" customHeight="false" outlineLevel="0" collapsed="false">
      <c r="B35" s="69" t="s">
        <v>134</v>
      </c>
      <c r="C35" s="69" t="s">
        <v>135</v>
      </c>
      <c r="D35" s="70" t="s">
        <v>136</v>
      </c>
      <c r="E35" s="69" t="s">
        <v>83</v>
      </c>
      <c r="F35" s="71" t="n">
        <v>32</v>
      </c>
      <c r="G35" s="101"/>
      <c r="H35" s="73" t="n">
        <f aca="false">ROUND(F35*G35,2)</f>
        <v>0</v>
      </c>
    </row>
    <row r="36" customFormat="false" ht="21.15" hidden="false" customHeight="false" outlineLevel="0" collapsed="false">
      <c r="B36" s="69" t="s">
        <v>137</v>
      </c>
      <c r="C36" s="69" t="s">
        <v>138</v>
      </c>
      <c r="D36" s="70" t="s">
        <v>139</v>
      </c>
      <c r="E36" s="69" t="s">
        <v>83</v>
      </c>
      <c r="F36" s="71" t="n">
        <v>6</v>
      </c>
      <c r="G36" s="101"/>
      <c r="H36" s="73" t="n">
        <f aca="false">ROUND(F36*G36,2)</f>
        <v>0</v>
      </c>
    </row>
    <row r="38" customFormat="false" ht="12.8" hidden="false" customHeight="false" outlineLevel="0" collapsed="false">
      <c r="D38" s="97" t="s">
        <v>140</v>
      </c>
      <c r="G38" s="98" t="s">
        <v>141</v>
      </c>
      <c r="H38" s="99" t="n">
        <f aca="false">+SUM(H39:H65)</f>
        <v>0</v>
      </c>
    </row>
    <row r="39" customFormat="false" ht="12.8" hidden="false" customHeight="false" outlineLevel="0" collapsed="false">
      <c r="D39" s="97"/>
      <c r="G39" s="98"/>
      <c r="H39" s="99"/>
    </row>
    <row r="40" customFormat="false" ht="12.8" hidden="false" customHeight="false" outlineLevel="0" collapsed="false">
      <c r="D40" s="97" t="s">
        <v>142</v>
      </c>
    </row>
    <row r="41" customFormat="false" ht="21.15" hidden="false" customHeight="false" outlineLevel="0" collapsed="false">
      <c r="B41" s="69" t="s">
        <v>72</v>
      </c>
      <c r="C41" s="69" t="s">
        <v>143</v>
      </c>
      <c r="D41" s="70" t="s">
        <v>144</v>
      </c>
      <c r="E41" s="69" t="s">
        <v>110</v>
      </c>
      <c r="F41" s="71" t="n">
        <v>287</v>
      </c>
      <c r="G41" s="101"/>
      <c r="H41" s="73" t="n">
        <f aca="false">ROUND(F41*G41,2)</f>
        <v>0</v>
      </c>
    </row>
    <row r="42" customFormat="false" ht="21.15" hidden="false" customHeight="false" outlineLevel="0" collapsed="false">
      <c r="B42" s="69" t="s">
        <v>76</v>
      </c>
      <c r="C42" s="69" t="s">
        <v>145</v>
      </c>
      <c r="D42" s="70" t="s">
        <v>146</v>
      </c>
      <c r="E42" s="69" t="s">
        <v>110</v>
      </c>
      <c r="F42" s="71" t="n">
        <v>3718</v>
      </c>
      <c r="G42" s="101"/>
      <c r="H42" s="73" t="n">
        <f aca="false">ROUND(F42*G42,2)</f>
        <v>0</v>
      </c>
    </row>
    <row r="44" customFormat="false" ht="12.8" hidden="false" customHeight="false" outlineLevel="0" collapsed="false">
      <c r="D44" s="97" t="s">
        <v>147</v>
      </c>
    </row>
    <row r="45" customFormat="false" ht="21.15" hidden="false" customHeight="false" outlineLevel="0" collapsed="false">
      <c r="B45" s="69" t="s">
        <v>72</v>
      </c>
      <c r="C45" s="69" t="s">
        <v>148</v>
      </c>
      <c r="D45" s="70" t="s">
        <v>149</v>
      </c>
      <c r="E45" s="69" t="s">
        <v>87</v>
      </c>
      <c r="F45" s="71" t="n">
        <v>3922</v>
      </c>
      <c r="G45" s="101"/>
      <c r="H45" s="73" t="n">
        <f aca="false">ROUND(F45*G45,2)</f>
        <v>0</v>
      </c>
    </row>
    <row r="47" customFormat="false" ht="12.8" hidden="false" customHeight="false" outlineLevel="0" collapsed="false">
      <c r="D47" s="97" t="s">
        <v>150</v>
      </c>
    </row>
    <row r="48" customFormat="false" ht="12.8" hidden="false" customHeight="false" outlineLevel="0" collapsed="false">
      <c r="B48" s="69" t="s">
        <v>72</v>
      </c>
      <c r="C48" s="69" t="s">
        <v>151</v>
      </c>
      <c r="D48" s="70" t="s">
        <v>152</v>
      </c>
      <c r="E48" s="69" t="s">
        <v>110</v>
      </c>
      <c r="F48" s="71" t="n">
        <v>276</v>
      </c>
      <c r="G48" s="101"/>
      <c r="H48" s="73" t="n">
        <f aca="false">ROUND(F48*G48,2)</f>
        <v>0</v>
      </c>
    </row>
    <row r="49" customFormat="false" ht="21" hidden="false" customHeight="false" outlineLevel="0" collapsed="false">
      <c r="D49" s="102" t="s">
        <v>153</v>
      </c>
    </row>
    <row r="50" customFormat="false" ht="21.15" hidden="false" customHeight="false" outlineLevel="0" collapsed="false">
      <c r="B50" s="69" t="s">
        <v>76</v>
      </c>
      <c r="C50" s="69" t="s">
        <v>154</v>
      </c>
      <c r="D50" s="70" t="s">
        <v>155</v>
      </c>
      <c r="E50" s="69" t="s">
        <v>110</v>
      </c>
      <c r="F50" s="71" t="n">
        <v>896</v>
      </c>
      <c r="G50" s="101"/>
      <c r="H50" s="73" t="n">
        <f aca="false">ROUND(F50*G50,2)</f>
        <v>0</v>
      </c>
    </row>
    <row r="51" customFormat="false" ht="21" hidden="false" customHeight="false" outlineLevel="0" collapsed="false">
      <c r="D51" s="102" t="s">
        <v>156</v>
      </c>
    </row>
    <row r="52" customFormat="false" ht="21.15" hidden="false" customHeight="false" outlineLevel="0" collapsed="false">
      <c r="B52" s="69" t="s">
        <v>80</v>
      </c>
      <c r="C52" s="69" t="s">
        <v>157</v>
      </c>
      <c r="D52" s="70" t="s">
        <v>158</v>
      </c>
      <c r="E52" s="69" t="s">
        <v>110</v>
      </c>
      <c r="F52" s="71" t="n">
        <v>1414</v>
      </c>
      <c r="G52" s="101"/>
      <c r="H52" s="73" t="n">
        <f aca="false">ROUND(F52*G52,2)</f>
        <v>0</v>
      </c>
    </row>
    <row r="53" customFormat="false" ht="30.75" hidden="false" customHeight="false" outlineLevel="0" collapsed="false">
      <c r="D53" s="102" t="s">
        <v>159</v>
      </c>
    </row>
    <row r="55" customFormat="false" ht="21" hidden="false" customHeight="false" outlineLevel="0" collapsed="false">
      <c r="D55" s="97" t="s">
        <v>160</v>
      </c>
    </row>
    <row r="56" customFormat="false" ht="12.8" hidden="false" customHeight="false" outlineLevel="0" collapsed="false">
      <c r="B56" s="69" t="s">
        <v>72</v>
      </c>
      <c r="D56" s="70" t="s">
        <v>161</v>
      </c>
    </row>
    <row r="57" customFormat="false" ht="21.15" hidden="false" customHeight="false" outlineLevel="0" collapsed="false">
      <c r="B57" s="69" t="s">
        <v>76</v>
      </c>
      <c r="C57" s="69" t="s">
        <v>162</v>
      </c>
      <c r="D57" s="70" t="s">
        <v>163</v>
      </c>
      <c r="E57" s="69" t="s">
        <v>110</v>
      </c>
      <c r="F57" s="71" t="n">
        <v>287</v>
      </c>
      <c r="G57" s="101"/>
      <c r="H57" s="73" t="n">
        <f aca="false">ROUND(F57*G57,2)</f>
        <v>0</v>
      </c>
    </row>
    <row r="58" customFormat="false" ht="21.15" hidden="false" customHeight="false" outlineLevel="0" collapsed="false">
      <c r="B58" s="69" t="s">
        <v>80</v>
      </c>
      <c r="C58" s="69" t="s">
        <v>164</v>
      </c>
      <c r="D58" s="70" t="s">
        <v>165</v>
      </c>
      <c r="E58" s="69" t="s">
        <v>110</v>
      </c>
      <c r="F58" s="71" t="n">
        <v>1482</v>
      </c>
      <c r="G58" s="101"/>
      <c r="H58" s="73" t="n">
        <f aca="false">ROUND(F58*G58,2)</f>
        <v>0</v>
      </c>
    </row>
    <row r="59" customFormat="false" ht="12.8" hidden="false" customHeight="false" outlineLevel="0" collapsed="false">
      <c r="B59" s="69" t="s">
        <v>92</v>
      </c>
      <c r="C59" s="69" t="s">
        <v>166</v>
      </c>
      <c r="D59" s="70" t="s">
        <v>167</v>
      </c>
      <c r="E59" s="69" t="s">
        <v>168</v>
      </c>
      <c r="F59" s="71" t="n">
        <v>2816</v>
      </c>
      <c r="G59" s="101"/>
      <c r="H59" s="73" t="n">
        <f aca="false">ROUND(F59*G59,2)</f>
        <v>0</v>
      </c>
    </row>
    <row r="60" customFormat="false" ht="30.75" hidden="false" customHeight="false" outlineLevel="0" collapsed="false">
      <c r="D60" s="102" t="s">
        <v>169</v>
      </c>
    </row>
    <row r="61" customFormat="false" ht="12.8" hidden="false" customHeight="false" outlineLevel="0" collapsed="false">
      <c r="B61" s="69" t="s">
        <v>95</v>
      </c>
      <c r="C61" s="69" t="s">
        <v>170</v>
      </c>
      <c r="D61" s="70" t="s">
        <v>171</v>
      </c>
      <c r="E61" s="69" t="s">
        <v>168</v>
      </c>
      <c r="F61" s="71" t="n">
        <v>925</v>
      </c>
      <c r="G61" s="101"/>
      <c r="H61" s="73" t="n">
        <f aca="false">ROUND(F61*G61,2)</f>
        <v>0</v>
      </c>
    </row>
    <row r="62" customFormat="false" ht="30.75" hidden="false" customHeight="false" outlineLevel="0" collapsed="false">
      <c r="D62" s="102" t="s">
        <v>169</v>
      </c>
    </row>
    <row r="63" customFormat="false" ht="21.15" hidden="false" customHeight="false" outlineLevel="0" collapsed="false">
      <c r="B63" s="69" t="s">
        <v>98</v>
      </c>
      <c r="C63" s="69" t="s">
        <v>172</v>
      </c>
      <c r="D63" s="70" t="s">
        <v>173</v>
      </c>
      <c r="E63" s="69" t="s">
        <v>168</v>
      </c>
      <c r="F63" s="71" t="n">
        <v>257</v>
      </c>
      <c r="G63" s="101"/>
      <c r="H63" s="73" t="n">
        <f aca="false">ROUND(F63*G63,2)</f>
        <v>0</v>
      </c>
    </row>
    <row r="64" customFormat="false" ht="30.75" hidden="false" customHeight="false" outlineLevel="0" collapsed="false">
      <c r="D64" s="102" t="s">
        <v>169</v>
      </c>
    </row>
    <row r="66" customFormat="false" ht="12.8" hidden="false" customHeight="false" outlineLevel="0" collapsed="false">
      <c r="D66" s="97" t="s">
        <v>174</v>
      </c>
      <c r="G66" s="98" t="s">
        <v>175</v>
      </c>
      <c r="H66" s="99" t="n">
        <f aca="false">+SUM(H67:H81)</f>
        <v>0</v>
      </c>
    </row>
    <row r="67" customFormat="false" ht="12.8" hidden="false" customHeight="false" outlineLevel="0" collapsed="false">
      <c r="D67" s="97"/>
      <c r="G67" s="98"/>
      <c r="H67" s="99"/>
    </row>
    <row r="68" customFormat="false" ht="12.8" hidden="false" customHeight="false" outlineLevel="0" collapsed="false">
      <c r="D68" s="97" t="s">
        <v>176</v>
      </c>
    </row>
    <row r="69" customFormat="false" ht="21.15" hidden="false" customHeight="false" outlineLevel="0" collapsed="false">
      <c r="B69" s="69" t="s">
        <v>72</v>
      </c>
      <c r="C69" s="69" t="s">
        <v>177</v>
      </c>
      <c r="D69" s="70" t="s">
        <v>178</v>
      </c>
      <c r="E69" s="69" t="s">
        <v>110</v>
      </c>
      <c r="F69" s="71" t="n">
        <v>1590</v>
      </c>
      <c r="G69" s="101"/>
      <c r="H69" s="73" t="n">
        <f aca="false">ROUND(F69*G69,2)</f>
        <v>0</v>
      </c>
    </row>
    <row r="70" customFormat="false" ht="21" hidden="false" customHeight="false" outlineLevel="0" collapsed="false">
      <c r="D70" s="102" t="s">
        <v>179</v>
      </c>
    </row>
    <row r="71" customFormat="false" ht="21.15" hidden="false" customHeight="false" outlineLevel="0" collapsed="false">
      <c r="B71" s="69" t="s">
        <v>76</v>
      </c>
      <c r="C71" s="69" t="s">
        <v>180</v>
      </c>
      <c r="D71" s="70" t="s">
        <v>181</v>
      </c>
      <c r="E71" s="69" t="s">
        <v>87</v>
      </c>
      <c r="F71" s="71" t="n">
        <v>3307</v>
      </c>
      <c r="G71" s="101"/>
      <c r="H71" s="73" t="n">
        <f aca="false">ROUND(F71*G71,2)</f>
        <v>0</v>
      </c>
    </row>
    <row r="73" customFormat="false" ht="12.8" hidden="false" customHeight="false" outlineLevel="0" collapsed="false">
      <c r="D73" s="97" t="s">
        <v>182</v>
      </c>
    </row>
    <row r="74" customFormat="false" ht="21.15" hidden="false" customHeight="false" outlineLevel="0" collapsed="false">
      <c r="B74" s="69" t="s">
        <v>72</v>
      </c>
      <c r="C74" s="69" t="s">
        <v>183</v>
      </c>
      <c r="D74" s="70" t="s">
        <v>184</v>
      </c>
      <c r="E74" s="69" t="s">
        <v>87</v>
      </c>
      <c r="F74" s="71" t="n">
        <v>3307</v>
      </c>
      <c r="G74" s="101"/>
      <c r="H74" s="73" t="n">
        <f aca="false">ROUND(F74*G74,2)</f>
        <v>0</v>
      </c>
    </row>
    <row r="75" customFormat="false" ht="21.15" hidden="false" customHeight="false" outlineLevel="0" collapsed="false">
      <c r="B75" s="69" t="s">
        <v>76</v>
      </c>
      <c r="C75" s="69" t="s">
        <v>185</v>
      </c>
      <c r="D75" s="70" t="s">
        <v>186</v>
      </c>
      <c r="E75" s="69" t="s">
        <v>87</v>
      </c>
      <c r="F75" s="71" t="n">
        <v>3307</v>
      </c>
      <c r="G75" s="101"/>
      <c r="H75" s="73" t="n">
        <f aca="false">ROUND(F75*G75,2)</f>
        <v>0</v>
      </c>
    </row>
    <row r="76" customFormat="false" ht="40.5" hidden="false" customHeight="false" outlineLevel="0" collapsed="false">
      <c r="D76" s="102" t="s">
        <v>187</v>
      </c>
    </row>
    <row r="78" customFormat="false" ht="12.8" hidden="false" customHeight="false" outlineLevel="0" collapsed="false">
      <c r="D78" s="97" t="s">
        <v>188</v>
      </c>
    </row>
    <row r="79" customFormat="false" ht="21.15" hidden="false" customHeight="false" outlineLevel="0" collapsed="false">
      <c r="B79" s="69" t="s">
        <v>72</v>
      </c>
      <c r="C79" s="69" t="s">
        <v>189</v>
      </c>
      <c r="D79" s="70" t="s">
        <v>190</v>
      </c>
      <c r="E79" s="69" t="s">
        <v>121</v>
      </c>
      <c r="F79" s="71" t="n">
        <v>753</v>
      </c>
      <c r="G79" s="101"/>
      <c r="H79" s="73" t="n">
        <f aca="false">ROUND(F79*G79,2)</f>
        <v>0</v>
      </c>
    </row>
    <row r="80" customFormat="false" ht="21.15" hidden="false" customHeight="false" outlineLevel="0" collapsed="false">
      <c r="B80" s="69" t="s">
        <v>76</v>
      </c>
      <c r="C80" s="69" t="s">
        <v>191</v>
      </c>
      <c r="D80" s="70" t="s">
        <v>192</v>
      </c>
      <c r="E80" s="69" t="s">
        <v>121</v>
      </c>
      <c r="F80" s="71" t="n">
        <v>140</v>
      </c>
      <c r="G80" s="101"/>
      <c r="H80" s="73" t="n">
        <f aca="false">ROUND(F80*G80,2)</f>
        <v>0</v>
      </c>
    </row>
    <row r="82" customFormat="false" ht="12.8" hidden="false" customHeight="false" outlineLevel="0" collapsed="false">
      <c r="D82" s="97" t="s">
        <v>193</v>
      </c>
      <c r="G82" s="98" t="s">
        <v>194</v>
      </c>
      <c r="H82" s="99" t="n">
        <f aca="false">+SUM(H83:H88)</f>
        <v>0</v>
      </c>
    </row>
    <row r="83" customFormat="false" ht="12.8" hidden="false" customHeight="false" outlineLevel="0" collapsed="false">
      <c r="D83" s="97"/>
      <c r="G83" s="98"/>
      <c r="H83" s="99"/>
    </row>
    <row r="84" customFormat="false" ht="12.8" hidden="false" customHeight="false" outlineLevel="0" collapsed="false">
      <c r="D84" s="97" t="s">
        <v>195</v>
      </c>
    </row>
    <row r="85" customFormat="false" ht="30.85" hidden="false" customHeight="false" outlineLevel="0" collapsed="false">
      <c r="B85" s="69" t="s">
        <v>72</v>
      </c>
      <c r="C85" s="69" t="s">
        <v>196</v>
      </c>
      <c r="D85" s="70" t="s">
        <v>197</v>
      </c>
      <c r="E85" s="69" t="s">
        <v>121</v>
      </c>
      <c r="F85" s="71" t="n">
        <v>127</v>
      </c>
      <c r="G85" s="101"/>
      <c r="H85" s="73" t="n">
        <f aca="false">ROUND(F85*G85,2)</f>
        <v>0</v>
      </c>
    </row>
    <row r="86" customFormat="false" ht="30.85" hidden="false" customHeight="false" outlineLevel="0" collapsed="false">
      <c r="B86" s="69" t="s">
        <v>76</v>
      </c>
      <c r="C86" s="69" t="s">
        <v>198</v>
      </c>
      <c r="D86" s="70" t="s">
        <v>199</v>
      </c>
      <c r="E86" s="69" t="s">
        <v>121</v>
      </c>
      <c r="F86" s="71" t="n">
        <v>161</v>
      </c>
      <c r="G86" s="101"/>
      <c r="H86" s="73" t="n">
        <f aca="false">ROUND(F86*G86,2)</f>
        <v>0</v>
      </c>
    </row>
    <row r="87" customFormat="false" ht="30.75" hidden="false" customHeight="false" outlineLevel="0" collapsed="false">
      <c r="D87" s="102" t="s">
        <v>200</v>
      </c>
    </row>
    <row r="89" customFormat="false" ht="12.8" hidden="false" customHeight="false" outlineLevel="0" collapsed="false">
      <c r="D89" s="97" t="s">
        <v>201</v>
      </c>
      <c r="G89" s="98" t="s">
        <v>202</v>
      </c>
      <c r="H89" s="99" t="n">
        <f aca="false">+SUM(H90:H101)</f>
        <v>5300</v>
      </c>
    </row>
    <row r="90" customFormat="false" ht="12.8" hidden="false" customHeight="false" outlineLevel="0" collapsed="false">
      <c r="D90" s="97"/>
      <c r="G90" s="98"/>
      <c r="H90" s="99"/>
    </row>
    <row r="91" customFormat="false" ht="12.8" hidden="false" customHeight="false" outlineLevel="0" collapsed="false">
      <c r="D91" s="97" t="s">
        <v>203</v>
      </c>
    </row>
    <row r="92" customFormat="false" ht="69.7" hidden="false" customHeight="false" outlineLevel="0" collapsed="false">
      <c r="B92" s="69" t="s">
        <v>72</v>
      </c>
      <c r="C92" s="69" t="s">
        <v>204</v>
      </c>
      <c r="D92" s="70" t="s">
        <v>205</v>
      </c>
      <c r="E92" s="69" t="s">
        <v>206</v>
      </c>
      <c r="F92" s="71" t="n">
        <v>100</v>
      </c>
      <c r="G92" s="72" t="n">
        <v>45</v>
      </c>
      <c r="H92" s="73" t="n">
        <f aca="false">ROUND(F92*G92,2)</f>
        <v>4500</v>
      </c>
    </row>
    <row r="93" customFormat="false" ht="21" hidden="false" customHeight="false" outlineLevel="0" collapsed="false">
      <c r="D93" s="102" t="s">
        <v>207</v>
      </c>
    </row>
    <row r="94" customFormat="false" ht="21.15" hidden="false" customHeight="false" outlineLevel="0" collapsed="false">
      <c r="B94" s="69" t="s">
        <v>76</v>
      </c>
      <c r="C94" s="69" t="s">
        <v>208</v>
      </c>
      <c r="D94" s="70" t="s">
        <v>209</v>
      </c>
      <c r="E94" s="69" t="s">
        <v>83</v>
      </c>
      <c r="F94" s="71" t="n">
        <v>20</v>
      </c>
      <c r="G94" s="72" t="n">
        <v>40</v>
      </c>
      <c r="H94" s="73" t="n">
        <f aca="false">ROUND(F94*G94,2)</f>
        <v>800</v>
      </c>
    </row>
    <row r="95" customFormat="false" ht="21" hidden="false" customHeight="false" outlineLevel="0" collapsed="false">
      <c r="D95" s="102" t="s">
        <v>210</v>
      </c>
    </row>
    <row r="96" customFormat="false" ht="12.8" hidden="false" customHeight="false" outlineLevel="0" collapsed="false">
      <c r="B96" s="69" t="s">
        <v>80</v>
      </c>
      <c r="C96" s="69" t="s">
        <v>211</v>
      </c>
      <c r="D96" s="70" t="s">
        <v>212</v>
      </c>
      <c r="E96" s="69" t="s">
        <v>206</v>
      </c>
      <c r="F96" s="71" t="n">
        <v>40</v>
      </c>
      <c r="G96" s="101"/>
      <c r="H96" s="73" t="n">
        <f aca="false">ROUND(F96*G96,2)</f>
        <v>0</v>
      </c>
    </row>
    <row r="97" customFormat="false" ht="21.15" hidden="false" customHeight="false" outlineLevel="0" collapsed="false">
      <c r="B97" s="69" t="s">
        <v>92</v>
      </c>
      <c r="C97" s="69" t="s">
        <v>213</v>
      </c>
      <c r="D97" s="70" t="s">
        <v>214</v>
      </c>
      <c r="E97" s="69" t="s">
        <v>83</v>
      </c>
      <c r="F97" s="71" t="n">
        <v>1</v>
      </c>
      <c r="G97" s="101"/>
      <c r="H97" s="73" t="n">
        <f aca="false">ROUND(F97*G97,2)</f>
        <v>0</v>
      </c>
    </row>
    <row r="98" customFormat="false" ht="30.75" hidden="false" customHeight="false" outlineLevel="0" collapsed="false">
      <c r="D98" s="102" t="s">
        <v>215</v>
      </c>
    </row>
    <row r="99" customFormat="false" ht="12.8" hidden="false" customHeight="false" outlineLevel="0" collapsed="false">
      <c r="B99" s="69" t="s">
        <v>95</v>
      </c>
      <c r="C99" s="69" t="s">
        <v>216</v>
      </c>
      <c r="D99" s="70" t="s">
        <v>217</v>
      </c>
      <c r="E99" s="69" t="s">
        <v>83</v>
      </c>
      <c r="F99" s="71" t="n">
        <v>1</v>
      </c>
      <c r="G99" s="101"/>
      <c r="H99" s="73" t="n">
        <f aca="false">ROUND(F99*G99,2)</f>
        <v>0</v>
      </c>
    </row>
    <row r="100" customFormat="false" ht="12.8" hidden="false" customHeight="false" outlineLevel="0" collapsed="false">
      <c r="D100" s="70" t="s">
        <v>218</v>
      </c>
    </row>
    <row r="102" customFormat="false" ht="12.8" hidden="false" customHeight="false" outlineLevel="0" collapsed="false">
      <c r="D102" s="103" t="str">
        <f aca="false">D9</f>
        <v>1 PREDDELA</v>
      </c>
      <c r="E102" s="104" t="n">
        <f aca="false">H9</f>
        <v>0</v>
      </c>
    </row>
    <row r="103" customFormat="false" ht="12.8" hidden="false" customHeight="false" outlineLevel="0" collapsed="false">
      <c r="D103" s="103" t="str">
        <f aca="false">D38</f>
        <v>2 ZEMELJSKA DELA</v>
      </c>
      <c r="E103" s="104" t="n">
        <f aca="false">H38</f>
        <v>0</v>
      </c>
    </row>
    <row r="104" customFormat="false" ht="12.8" hidden="false" customHeight="false" outlineLevel="0" collapsed="false">
      <c r="D104" s="103" t="str">
        <f aca="false">D66</f>
        <v>3 VOZIŠČNE KONSTRUKCIJE</v>
      </c>
      <c r="E104" s="104" t="n">
        <f aca="false">H66</f>
        <v>0</v>
      </c>
    </row>
    <row r="105" customFormat="false" ht="12.8" hidden="false" customHeight="false" outlineLevel="0" collapsed="false">
      <c r="D105" s="103" t="str">
        <f aca="false">D82</f>
        <v>4 ODVODNJAVANJE</v>
      </c>
      <c r="E105" s="104" t="n">
        <f aca="false">H82</f>
        <v>0</v>
      </c>
    </row>
    <row r="106" customFormat="false" ht="12.8" hidden="false" customHeight="false" outlineLevel="0" collapsed="false">
      <c r="D106" s="105" t="str">
        <f aca="false">D89</f>
        <v>7 TUJE STORITVE</v>
      </c>
      <c r="E106" s="106" t="n">
        <f aca="false">H89</f>
        <v>5300</v>
      </c>
    </row>
    <row r="107" customFormat="false" ht="12.8" hidden="false" customHeight="false" outlineLevel="0" collapsed="false">
      <c r="D107" s="107" t="s">
        <v>219</v>
      </c>
      <c r="E107" s="108" t="n">
        <f aca="false">+SUM(E102:E106)</f>
        <v>5300</v>
      </c>
    </row>
    <row r="108" customFormat="false" ht="12.8" hidden="false" customHeight="false" outlineLevel="0" collapsed="false">
      <c r="D108" s="107" t="s">
        <v>220</v>
      </c>
      <c r="E108" s="108" t="n">
        <f aca="false">0.22*E107</f>
        <v>1166</v>
      </c>
    </row>
    <row r="109" customFormat="false" ht="12.8" hidden="false" customHeight="false" outlineLevel="0" collapsed="false">
      <c r="D109" s="107" t="s">
        <v>221</v>
      </c>
      <c r="E109" s="108" t="n">
        <f aca="false">+SUM(E107:E108)</f>
        <v>6466</v>
      </c>
    </row>
  </sheetData>
  <sheetProtection sheet="true" password="9a51" objects="true" scenarios="true"/>
  <mergeCells count="5">
    <mergeCell ref="B1:H1"/>
    <mergeCell ref="B2:H2"/>
    <mergeCell ref="B3:H3"/>
    <mergeCell ref="B4:H4"/>
    <mergeCell ref="B5:H5"/>
  </mergeCells>
  <printOptions headings="false" gridLines="false" gridLinesSet="true" horizontalCentered="false" verticalCentered="false"/>
  <pageMargins left="0.984027777777778" right="0.39375" top="0.7875" bottom="0.786805555555556" header="0.511805555555555" footer="0.196527777777778"/>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&amp;CStran &amp;P od &amp;N</oddFooter>
  </headerFooter>
  <rowBreaks count="2" manualBreakCount="2">
    <brk id="45" man="true" max="16383" min="0"/>
    <brk id="87" man="true" max="16383" min="0"/>
  </rowBreaks>
</worksheet>
</file>

<file path=xl/worksheets/sheet3.xml><?xml version="1.0" encoding="utf-8"?>
<worksheet xmlns="http://schemas.openxmlformats.org/spreadsheetml/2006/main" xmlns:r="http://schemas.openxmlformats.org/officeDocument/2006/relationships">
  <sheetPr filterMode="false">
    <pageSetUpPr fitToPage="true"/>
  </sheetPr>
  <dimension ref="B1:J123"/>
  <sheetViews>
    <sheetView showFormulas="false" showGridLines="true" showRowColHeaders="true" showZeros="true" rightToLeft="false" tabSelected="false" showOutlineSymbols="true" defaultGridColor="true" view="pageBreakPreview" topLeftCell="A49" colorId="64" zoomScale="75" zoomScaleNormal="75" zoomScalePageLayoutView="75" workbookViewId="0">
      <selection pane="topLeft" activeCell="F107" activeCellId="0" sqref="F107"/>
    </sheetView>
  </sheetViews>
  <sheetFormatPr defaultRowHeight="12.8" zeroHeight="false" outlineLevelRow="0" outlineLevelCol="0"/>
  <cols>
    <col collapsed="false" customWidth="true" hidden="false" outlineLevel="0" max="1" min="1" style="109" width="9.13"/>
    <col collapsed="false" customWidth="true" hidden="false" outlineLevel="0" max="3" min="2" style="109" width="10.71"/>
    <col collapsed="false" customWidth="true" hidden="false" outlineLevel="0" max="4" min="4" style="110" width="47.7"/>
    <col collapsed="false" customWidth="true" hidden="false" outlineLevel="0" max="5" min="5" style="109" width="14.69"/>
    <col collapsed="false" customWidth="true" hidden="false" outlineLevel="0" max="6" min="6" style="111" width="12.71"/>
    <col collapsed="false" customWidth="true" hidden="false" outlineLevel="0" max="7" min="7" style="112" width="15.71"/>
    <col collapsed="false" customWidth="true" hidden="false" outlineLevel="0" max="8" min="8" style="113" width="15.71"/>
    <col collapsed="false" customWidth="true" hidden="false" outlineLevel="0" max="257" min="9" style="109" width="9.13"/>
    <col collapsed="false" customWidth="true" hidden="false" outlineLevel="0" max="259" min="258" style="109" width="10.71"/>
    <col collapsed="false" customWidth="true" hidden="false" outlineLevel="0" max="260" min="260" style="109" width="47.7"/>
    <col collapsed="false" customWidth="true" hidden="false" outlineLevel="0" max="261" min="261" style="109" width="14.69"/>
    <col collapsed="false" customWidth="true" hidden="false" outlineLevel="0" max="262" min="262" style="109" width="12.71"/>
    <col collapsed="false" customWidth="true" hidden="false" outlineLevel="0" max="264" min="263" style="109" width="15.71"/>
    <col collapsed="false" customWidth="true" hidden="false" outlineLevel="0" max="513" min="265" style="109" width="9.13"/>
    <col collapsed="false" customWidth="true" hidden="false" outlineLevel="0" max="515" min="514" style="109" width="10.71"/>
    <col collapsed="false" customWidth="true" hidden="false" outlineLevel="0" max="516" min="516" style="109" width="47.7"/>
    <col collapsed="false" customWidth="true" hidden="false" outlineLevel="0" max="517" min="517" style="109" width="14.69"/>
    <col collapsed="false" customWidth="true" hidden="false" outlineLevel="0" max="518" min="518" style="109" width="12.71"/>
    <col collapsed="false" customWidth="true" hidden="false" outlineLevel="0" max="520" min="519" style="109" width="15.71"/>
    <col collapsed="false" customWidth="true" hidden="false" outlineLevel="0" max="769" min="521" style="109" width="9.13"/>
    <col collapsed="false" customWidth="true" hidden="false" outlineLevel="0" max="771" min="770" style="109" width="10.71"/>
    <col collapsed="false" customWidth="true" hidden="false" outlineLevel="0" max="772" min="772" style="109" width="47.7"/>
    <col collapsed="false" customWidth="true" hidden="false" outlineLevel="0" max="773" min="773" style="109" width="14.69"/>
    <col collapsed="false" customWidth="true" hidden="false" outlineLevel="0" max="774" min="774" style="109" width="12.71"/>
    <col collapsed="false" customWidth="true" hidden="false" outlineLevel="0" max="776" min="775" style="109" width="15.71"/>
    <col collapsed="false" customWidth="true" hidden="false" outlineLevel="0" max="1025" min="777" style="109" width="9.13"/>
  </cols>
  <sheetData>
    <row r="1" customFormat="false" ht="15" hidden="false" customHeight="false" outlineLevel="0" collapsed="false">
      <c r="B1" s="7" t="s">
        <v>58</v>
      </c>
      <c r="C1" s="7"/>
      <c r="D1" s="7"/>
      <c r="E1" s="7"/>
      <c r="F1" s="7"/>
      <c r="G1" s="7"/>
      <c r="H1" s="7"/>
      <c r="I1" s="6"/>
      <c r="J1" s="6"/>
    </row>
    <row r="2" s="114" customFormat="true" ht="15" hidden="false" customHeight="false" outlineLevel="0" collapsed="false">
      <c r="B2" s="7" t="s">
        <v>59</v>
      </c>
      <c r="C2" s="7"/>
      <c r="D2" s="7"/>
      <c r="E2" s="7"/>
      <c r="F2" s="7"/>
      <c r="G2" s="7"/>
      <c r="H2" s="7"/>
      <c r="I2" s="6"/>
      <c r="J2" s="6"/>
    </row>
    <row r="3" s="114" customFormat="true" ht="17.35" hidden="false" customHeight="false" outlineLevel="0" collapsed="false">
      <c r="B3" s="115" t="s">
        <v>222</v>
      </c>
      <c r="C3" s="115"/>
      <c r="D3" s="115"/>
      <c r="E3" s="115"/>
      <c r="F3" s="115"/>
      <c r="G3" s="115"/>
      <c r="H3" s="115"/>
      <c r="I3" s="6"/>
      <c r="J3" s="6"/>
    </row>
    <row r="4" s="114" customFormat="true" ht="15" hidden="false" customHeight="false" outlineLevel="0" collapsed="false">
      <c r="B4" s="7"/>
      <c r="C4" s="7"/>
      <c r="D4" s="7"/>
      <c r="E4" s="7"/>
      <c r="F4" s="7"/>
      <c r="G4" s="7"/>
      <c r="H4" s="7"/>
      <c r="I4" s="6"/>
      <c r="J4" s="6"/>
    </row>
    <row r="5" s="114" customFormat="true" ht="15" hidden="false" customHeight="false" outlineLevel="0" collapsed="false">
      <c r="B5" s="7" t="s">
        <v>61</v>
      </c>
      <c r="C5" s="7"/>
      <c r="D5" s="7"/>
      <c r="E5" s="7"/>
      <c r="F5" s="7"/>
      <c r="G5" s="7"/>
      <c r="H5" s="7"/>
    </row>
    <row r="6" s="116" customFormat="true" ht="17.35" hidden="false" customHeight="false" outlineLevel="0" collapsed="false">
      <c r="B6" s="117"/>
      <c r="C6" s="117"/>
      <c r="D6" s="118"/>
      <c r="E6" s="117"/>
      <c r="F6" s="119"/>
      <c r="G6" s="120"/>
      <c r="H6" s="121"/>
    </row>
    <row r="7" s="122" customFormat="true" ht="15" hidden="false" customHeight="false" outlineLevel="0" collapsed="false">
      <c r="B7" s="123" t="s">
        <v>62</v>
      </c>
      <c r="C7" s="123" t="s">
        <v>63</v>
      </c>
      <c r="D7" s="124" t="s">
        <v>64</v>
      </c>
      <c r="E7" s="123" t="s">
        <v>65</v>
      </c>
      <c r="F7" s="125" t="s">
        <v>66</v>
      </c>
      <c r="G7" s="126" t="s">
        <v>67</v>
      </c>
      <c r="H7" s="127" t="s">
        <v>68</v>
      </c>
    </row>
    <row r="8" s="128" customFormat="true" ht="15" hidden="false" customHeight="false" outlineLevel="0" collapsed="false">
      <c r="B8" s="129"/>
      <c r="C8" s="129"/>
      <c r="D8" s="130"/>
      <c r="E8" s="129"/>
      <c r="F8" s="131"/>
      <c r="G8" s="132"/>
      <c r="H8" s="133"/>
    </row>
    <row r="9" customFormat="false" ht="13" hidden="false" customHeight="false" outlineLevel="0" collapsed="false">
      <c r="B9" s="134"/>
      <c r="C9" s="134"/>
      <c r="D9" s="135" t="s">
        <v>69</v>
      </c>
      <c r="E9" s="134"/>
      <c r="G9" s="136" t="s">
        <v>70</v>
      </c>
      <c r="H9" s="137" t="n">
        <f aca="false">+SUM(H10:H17)</f>
        <v>0</v>
      </c>
    </row>
    <row r="10" customFormat="false" ht="12.8" hidden="false" customHeight="false" outlineLevel="0" collapsed="false">
      <c r="B10" s="134"/>
      <c r="C10" s="134"/>
      <c r="D10" s="135"/>
      <c r="E10" s="134"/>
      <c r="G10" s="136"/>
      <c r="H10" s="137"/>
    </row>
    <row r="11" customFormat="false" ht="13" hidden="false" customHeight="false" outlineLevel="0" collapsed="false">
      <c r="B11" s="134"/>
      <c r="C11" s="134"/>
      <c r="D11" s="135" t="s">
        <v>71</v>
      </c>
      <c r="E11" s="134"/>
    </row>
    <row r="12" customFormat="false" ht="24" hidden="false" customHeight="false" outlineLevel="0" collapsed="false">
      <c r="B12" s="134" t="s">
        <v>72</v>
      </c>
      <c r="C12" s="134" t="s">
        <v>223</v>
      </c>
      <c r="D12" s="110" t="s">
        <v>224</v>
      </c>
      <c r="E12" s="134" t="s">
        <v>75</v>
      </c>
      <c r="F12" s="111" t="n">
        <v>0.456</v>
      </c>
      <c r="G12" s="101"/>
      <c r="H12" s="113" t="n">
        <f aca="false">ROUND(F12*G12,2)</f>
        <v>0</v>
      </c>
    </row>
    <row r="13" customFormat="false" ht="24" hidden="false" customHeight="false" outlineLevel="0" collapsed="false">
      <c r="B13" s="134" t="s">
        <v>76</v>
      </c>
      <c r="C13" s="134" t="s">
        <v>225</v>
      </c>
      <c r="D13" s="110" t="s">
        <v>226</v>
      </c>
      <c r="E13" s="134" t="s">
        <v>83</v>
      </c>
      <c r="F13" s="111" t="n">
        <v>24</v>
      </c>
      <c r="G13" s="101"/>
      <c r="H13" s="113" t="n">
        <f aca="false">ROUND(F13*G13,2)</f>
        <v>0</v>
      </c>
    </row>
    <row r="14" customFormat="false" ht="24" hidden="false" customHeight="false" outlineLevel="0" collapsed="false">
      <c r="B14" s="134" t="s">
        <v>80</v>
      </c>
      <c r="C14" s="134" t="s">
        <v>227</v>
      </c>
      <c r="D14" s="110" t="s">
        <v>228</v>
      </c>
      <c r="E14" s="134" t="s">
        <v>83</v>
      </c>
      <c r="F14" s="111" t="n">
        <v>7</v>
      </c>
      <c r="G14" s="101"/>
      <c r="H14" s="113" t="n">
        <f aca="false">ROUND(F14*G14,2)</f>
        <v>0</v>
      </c>
    </row>
    <row r="15" customFormat="false" ht="24" hidden="false" customHeight="false" outlineLevel="0" collapsed="false">
      <c r="B15" s="134" t="s">
        <v>92</v>
      </c>
      <c r="C15" s="134" t="s">
        <v>229</v>
      </c>
      <c r="D15" s="110" t="s">
        <v>230</v>
      </c>
      <c r="E15" s="134" t="s">
        <v>83</v>
      </c>
      <c r="F15" s="111" t="n">
        <v>21</v>
      </c>
      <c r="G15" s="101"/>
      <c r="H15" s="113" t="n">
        <f aca="false">ROUND(F15*G15,2)</f>
        <v>0</v>
      </c>
    </row>
    <row r="16" customFormat="false" ht="24" hidden="false" customHeight="false" outlineLevel="0" collapsed="false">
      <c r="B16" s="134"/>
      <c r="C16" s="134"/>
      <c r="D16" s="138" t="s">
        <v>231</v>
      </c>
      <c r="E16" s="134"/>
    </row>
    <row r="17" customFormat="false" ht="12.8" hidden="false" customHeight="false" outlineLevel="0" collapsed="false">
      <c r="B17" s="134"/>
      <c r="C17" s="134"/>
      <c r="E17" s="134"/>
    </row>
    <row r="18" customFormat="false" ht="13" hidden="false" customHeight="false" outlineLevel="0" collapsed="false">
      <c r="B18" s="134"/>
      <c r="C18" s="134"/>
      <c r="D18" s="135" t="s">
        <v>140</v>
      </c>
      <c r="E18" s="134"/>
      <c r="G18" s="136" t="s">
        <v>141</v>
      </c>
      <c r="H18" s="137" t="n">
        <f aca="false">+SUM(H19:H47)</f>
        <v>0</v>
      </c>
    </row>
    <row r="19" customFormat="false" ht="12.8" hidden="false" customHeight="false" outlineLevel="0" collapsed="false">
      <c r="B19" s="134"/>
      <c r="C19" s="134"/>
      <c r="D19" s="135"/>
      <c r="E19" s="134"/>
      <c r="G19" s="136"/>
      <c r="H19" s="137"/>
    </row>
    <row r="20" customFormat="false" ht="13" hidden="false" customHeight="false" outlineLevel="0" collapsed="false">
      <c r="B20" s="134"/>
      <c r="C20" s="134"/>
      <c r="D20" s="135" t="s">
        <v>142</v>
      </c>
      <c r="E20" s="134"/>
    </row>
    <row r="21" customFormat="false" ht="24" hidden="false" customHeight="false" outlineLevel="0" collapsed="false">
      <c r="B21" s="134" t="s">
        <v>72</v>
      </c>
      <c r="C21" s="134" t="s">
        <v>143</v>
      </c>
      <c r="D21" s="110" t="s">
        <v>144</v>
      </c>
      <c r="E21" s="134" t="s">
        <v>110</v>
      </c>
      <c r="F21" s="111" t="n">
        <v>635</v>
      </c>
      <c r="G21" s="101"/>
      <c r="H21" s="113" t="n">
        <f aca="false">ROUND(F21*G21,2)</f>
        <v>0</v>
      </c>
    </row>
    <row r="22" customFormat="false" ht="24" hidden="false" customHeight="false" outlineLevel="0" collapsed="false">
      <c r="B22" s="134" t="s">
        <v>76</v>
      </c>
      <c r="C22" s="134" t="s">
        <v>232</v>
      </c>
      <c r="D22" s="110" t="s">
        <v>233</v>
      </c>
      <c r="E22" s="134" t="s">
        <v>110</v>
      </c>
      <c r="F22" s="111" t="n">
        <v>17</v>
      </c>
      <c r="G22" s="101"/>
      <c r="H22" s="113" t="n">
        <f aca="false">ROUND(F22*G22,2)</f>
        <v>0</v>
      </c>
    </row>
    <row r="23" customFormat="false" ht="24" hidden="false" customHeight="false" outlineLevel="0" collapsed="false">
      <c r="B23" s="134" t="s">
        <v>80</v>
      </c>
      <c r="C23" s="134" t="s">
        <v>145</v>
      </c>
      <c r="D23" s="110" t="s">
        <v>146</v>
      </c>
      <c r="E23" s="134" t="s">
        <v>110</v>
      </c>
      <c r="F23" s="111" t="n">
        <v>7</v>
      </c>
      <c r="G23" s="101"/>
      <c r="H23" s="113" t="n">
        <f aca="false">ROUND(F23*G23,2)</f>
        <v>0</v>
      </c>
    </row>
    <row r="24" customFormat="false" ht="12.8" hidden="false" customHeight="false" outlineLevel="0" collapsed="false">
      <c r="B24" s="134"/>
      <c r="C24" s="134"/>
      <c r="E24" s="134"/>
    </row>
    <row r="25" customFormat="false" ht="13" hidden="false" customHeight="false" outlineLevel="0" collapsed="false">
      <c r="B25" s="134"/>
      <c r="C25" s="134"/>
      <c r="D25" s="135" t="s">
        <v>147</v>
      </c>
      <c r="E25" s="134"/>
    </row>
    <row r="26" customFormat="false" ht="24" hidden="false" customHeight="false" outlineLevel="0" collapsed="false">
      <c r="B26" s="134" t="s">
        <v>72</v>
      </c>
      <c r="C26" s="134" t="s">
        <v>148</v>
      </c>
      <c r="D26" s="110" t="s">
        <v>149</v>
      </c>
      <c r="E26" s="134" t="s">
        <v>87</v>
      </c>
      <c r="F26" s="111" t="n">
        <v>2798</v>
      </c>
      <c r="G26" s="101"/>
      <c r="H26" s="113" t="n">
        <f aca="false">ROUND(F26*G26,2)</f>
        <v>0</v>
      </c>
    </row>
    <row r="27" customFormat="false" ht="12.8" hidden="false" customHeight="false" outlineLevel="0" collapsed="false">
      <c r="B27" s="134"/>
      <c r="C27" s="134"/>
      <c r="E27" s="134"/>
    </row>
    <row r="28" customFormat="false" ht="13" hidden="false" customHeight="false" outlineLevel="0" collapsed="false">
      <c r="B28" s="134"/>
      <c r="C28" s="134"/>
      <c r="D28" s="135" t="s">
        <v>150</v>
      </c>
      <c r="E28" s="134"/>
    </row>
    <row r="29" customFormat="false" ht="13" hidden="false" customHeight="false" outlineLevel="0" collapsed="false">
      <c r="B29" s="134" t="s">
        <v>72</v>
      </c>
      <c r="C29" s="134" t="s">
        <v>151</v>
      </c>
      <c r="D29" s="110" t="s">
        <v>152</v>
      </c>
      <c r="E29" s="134" t="s">
        <v>110</v>
      </c>
      <c r="F29" s="111" t="n">
        <v>1960</v>
      </c>
      <c r="G29" s="101"/>
      <c r="H29" s="113" t="n">
        <f aca="false">ROUND(F29*G29,2)</f>
        <v>0</v>
      </c>
    </row>
    <row r="30" customFormat="false" ht="24" hidden="false" customHeight="false" outlineLevel="0" collapsed="false">
      <c r="B30" s="134"/>
      <c r="C30" s="134"/>
      <c r="D30" s="138" t="s">
        <v>234</v>
      </c>
      <c r="E30" s="134"/>
    </row>
    <row r="31" customFormat="false" ht="13" hidden="false" customHeight="false" outlineLevel="0" collapsed="false">
      <c r="B31" s="134" t="s">
        <v>76</v>
      </c>
      <c r="C31" s="134" t="s">
        <v>235</v>
      </c>
      <c r="D31" s="110" t="s">
        <v>236</v>
      </c>
      <c r="E31" s="134" t="s">
        <v>110</v>
      </c>
      <c r="F31" s="111" t="n">
        <v>383</v>
      </c>
      <c r="G31" s="101"/>
      <c r="H31" s="113" t="n">
        <f aca="false">ROUND(F31*G31,2)</f>
        <v>0</v>
      </c>
    </row>
    <row r="32" customFormat="false" ht="24" hidden="false" customHeight="false" outlineLevel="0" collapsed="false">
      <c r="B32" s="134" t="s">
        <v>80</v>
      </c>
      <c r="C32" s="134" t="s">
        <v>154</v>
      </c>
      <c r="D32" s="110" t="s">
        <v>155</v>
      </c>
      <c r="E32" s="134" t="s">
        <v>110</v>
      </c>
      <c r="F32" s="111" t="n">
        <v>541</v>
      </c>
      <c r="G32" s="101"/>
      <c r="H32" s="113" t="n">
        <f aca="false">ROUND(F32*G32,2)</f>
        <v>0</v>
      </c>
    </row>
    <row r="33" customFormat="false" ht="12.8" hidden="false" customHeight="false" outlineLevel="0" collapsed="false">
      <c r="B33" s="134"/>
      <c r="C33" s="134"/>
      <c r="E33" s="134"/>
    </row>
    <row r="34" customFormat="false" ht="13" hidden="false" customHeight="false" outlineLevel="0" collapsed="false">
      <c r="B34" s="134"/>
      <c r="C34" s="134"/>
      <c r="D34" s="135" t="s">
        <v>237</v>
      </c>
      <c r="E34" s="134"/>
    </row>
    <row r="35" customFormat="false" ht="24" hidden="false" customHeight="false" outlineLevel="0" collapsed="false">
      <c r="B35" s="134" t="s">
        <v>72</v>
      </c>
      <c r="C35" s="134" t="s">
        <v>238</v>
      </c>
      <c r="D35" s="110" t="s">
        <v>239</v>
      </c>
      <c r="E35" s="134" t="s">
        <v>87</v>
      </c>
      <c r="F35" s="111" t="n">
        <v>943</v>
      </c>
      <c r="G35" s="101"/>
      <c r="H35" s="113" t="n">
        <f aca="false">ROUND(F35*G35,2)</f>
        <v>0</v>
      </c>
    </row>
    <row r="36" customFormat="false" ht="24" hidden="false" customHeight="false" outlineLevel="0" collapsed="false">
      <c r="B36" s="134" t="s">
        <v>76</v>
      </c>
      <c r="C36" s="134" t="s">
        <v>240</v>
      </c>
      <c r="D36" s="110" t="s">
        <v>241</v>
      </c>
      <c r="E36" s="134" t="s">
        <v>87</v>
      </c>
      <c r="F36" s="111" t="n">
        <v>1501</v>
      </c>
      <c r="G36" s="101"/>
      <c r="H36" s="113" t="n">
        <f aca="false">ROUND(F36*G36,2)</f>
        <v>0</v>
      </c>
    </row>
    <row r="37" customFormat="false" ht="13" hidden="false" customHeight="false" outlineLevel="0" collapsed="false">
      <c r="B37" s="134" t="s">
        <v>80</v>
      </c>
      <c r="C37" s="134" t="s">
        <v>242</v>
      </c>
      <c r="D37" s="110" t="s">
        <v>243</v>
      </c>
      <c r="E37" s="134" t="s">
        <v>87</v>
      </c>
      <c r="F37" s="111" t="n">
        <v>2444</v>
      </c>
      <c r="G37" s="101"/>
      <c r="H37" s="113" t="n">
        <f aca="false">ROUND(F37*G37,2)</f>
        <v>0</v>
      </c>
    </row>
    <row r="38" customFormat="false" ht="24" hidden="false" customHeight="false" outlineLevel="0" collapsed="false">
      <c r="B38" s="134" t="s">
        <v>92</v>
      </c>
      <c r="C38" s="134" t="s">
        <v>244</v>
      </c>
      <c r="D38" s="110" t="s">
        <v>245</v>
      </c>
      <c r="E38" s="134" t="s">
        <v>87</v>
      </c>
      <c r="F38" s="111" t="n">
        <v>210</v>
      </c>
      <c r="G38" s="101"/>
      <c r="H38" s="113" t="n">
        <f aca="false">ROUND(F38*G38,2)</f>
        <v>0</v>
      </c>
    </row>
    <row r="39" customFormat="false" ht="12.8" hidden="false" customHeight="false" outlineLevel="0" collapsed="false">
      <c r="B39" s="134"/>
      <c r="C39" s="134"/>
      <c r="E39" s="134"/>
    </row>
    <row r="40" customFormat="false" ht="24" hidden="false" customHeight="false" outlineLevel="0" collapsed="false">
      <c r="B40" s="134"/>
      <c r="C40" s="134"/>
      <c r="D40" s="135" t="s">
        <v>160</v>
      </c>
      <c r="E40" s="134"/>
    </row>
    <row r="41" customFormat="false" ht="13" hidden="false" customHeight="false" outlineLevel="0" collapsed="false">
      <c r="B41" s="134" t="s">
        <v>72</v>
      </c>
      <c r="C41" s="134"/>
      <c r="D41" s="110" t="s">
        <v>246</v>
      </c>
      <c r="E41" s="134"/>
      <c r="H41" s="113" t="n">
        <f aca="false">ROUND(F41*G41,2)</f>
        <v>0</v>
      </c>
    </row>
    <row r="42" customFormat="false" ht="24" hidden="false" customHeight="false" outlineLevel="0" collapsed="false">
      <c r="B42" s="134" t="s">
        <v>76</v>
      </c>
      <c r="C42" s="134" t="s">
        <v>162</v>
      </c>
      <c r="D42" s="110" t="s">
        <v>247</v>
      </c>
      <c r="E42" s="134" t="s">
        <v>110</v>
      </c>
      <c r="F42" s="111" t="n">
        <v>350</v>
      </c>
      <c r="G42" s="101"/>
      <c r="H42" s="113" t="n">
        <f aca="false">ROUND(F42*G42,2)</f>
        <v>0</v>
      </c>
    </row>
    <row r="43" customFormat="false" ht="24" hidden="false" customHeight="false" outlineLevel="0" collapsed="false">
      <c r="B43" s="134" t="s">
        <v>80</v>
      </c>
      <c r="C43" s="134" t="s">
        <v>248</v>
      </c>
      <c r="D43" s="110" t="s">
        <v>249</v>
      </c>
      <c r="E43" s="134" t="s">
        <v>110</v>
      </c>
      <c r="F43" s="111" t="n">
        <v>17</v>
      </c>
      <c r="G43" s="101"/>
      <c r="H43" s="113" t="n">
        <f aca="false">ROUND(F43*G43,2)</f>
        <v>0</v>
      </c>
    </row>
    <row r="44" customFormat="false" ht="24" hidden="false" customHeight="false" outlineLevel="0" collapsed="false">
      <c r="B44" s="134" t="s">
        <v>92</v>
      </c>
      <c r="C44" s="134" t="s">
        <v>164</v>
      </c>
      <c r="D44" s="110" t="s">
        <v>165</v>
      </c>
      <c r="E44" s="134" t="s">
        <v>110</v>
      </c>
      <c r="F44" s="111" t="n">
        <v>7</v>
      </c>
      <c r="G44" s="101"/>
      <c r="H44" s="113" t="n">
        <f aca="false">ROUND(F44*G44,2)</f>
        <v>0</v>
      </c>
    </row>
    <row r="45" customFormat="false" ht="13" hidden="false" customHeight="false" outlineLevel="0" collapsed="false">
      <c r="B45" s="134" t="s">
        <v>95</v>
      </c>
      <c r="C45" s="134" t="s">
        <v>166</v>
      </c>
      <c r="D45" s="110" t="s">
        <v>167</v>
      </c>
      <c r="E45" s="134" t="s">
        <v>168</v>
      </c>
      <c r="F45" s="111" t="n">
        <v>46</v>
      </c>
      <c r="G45" s="101"/>
      <c r="H45" s="113" t="n">
        <f aca="false">ROUND(F45*G45,2)</f>
        <v>0</v>
      </c>
    </row>
    <row r="46" customFormat="false" ht="24" hidden="false" customHeight="false" outlineLevel="0" collapsed="false">
      <c r="B46" s="134"/>
      <c r="C46" s="134"/>
      <c r="D46" s="138" t="s">
        <v>250</v>
      </c>
      <c r="E46" s="134"/>
    </row>
    <row r="47" customFormat="false" ht="12.8" hidden="false" customHeight="false" outlineLevel="0" collapsed="false">
      <c r="B47" s="134"/>
      <c r="C47" s="134"/>
      <c r="E47" s="134"/>
    </row>
    <row r="48" customFormat="false" ht="13" hidden="false" customHeight="false" outlineLevel="0" collapsed="false">
      <c r="B48" s="134"/>
      <c r="C48" s="134"/>
      <c r="D48" s="135" t="s">
        <v>174</v>
      </c>
      <c r="E48" s="134"/>
      <c r="G48" s="136" t="s">
        <v>175</v>
      </c>
      <c r="H48" s="137" t="n">
        <f aca="false">+SUM(H49:H68)</f>
        <v>0</v>
      </c>
    </row>
    <row r="49" customFormat="false" ht="12.8" hidden="false" customHeight="false" outlineLevel="0" collapsed="false">
      <c r="B49" s="134"/>
      <c r="C49" s="134"/>
      <c r="D49" s="135"/>
      <c r="E49" s="134"/>
      <c r="G49" s="136"/>
      <c r="H49" s="137"/>
    </row>
    <row r="50" customFormat="false" ht="13" hidden="false" customHeight="false" outlineLevel="0" collapsed="false">
      <c r="B50" s="134"/>
      <c r="C50" s="134"/>
      <c r="D50" s="135" t="s">
        <v>176</v>
      </c>
      <c r="E50" s="134"/>
    </row>
    <row r="51" customFormat="false" ht="24" hidden="false" customHeight="false" outlineLevel="0" collapsed="false">
      <c r="B51" s="134" t="s">
        <v>72</v>
      </c>
      <c r="C51" s="134" t="s">
        <v>251</v>
      </c>
      <c r="D51" s="110" t="s">
        <v>252</v>
      </c>
      <c r="E51" s="134" t="s">
        <v>110</v>
      </c>
      <c r="F51" s="111" t="n">
        <v>1058</v>
      </c>
      <c r="G51" s="101"/>
      <c r="H51" s="113" t="n">
        <f aca="false">ROUND(F51*G51,2)</f>
        <v>0</v>
      </c>
    </row>
    <row r="52" customFormat="false" ht="35" hidden="false" customHeight="false" outlineLevel="0" collapsed="false">
      <c r="B52" s="134"/>
      <c r="C52" s="134"/>
      <c r="D52" s="138" t="s">
        <v>253</v>
      </c>
      <c r="E52" s="134"/>
    </row>
    <row r="53" customFormat="false" ht="24" hidden="false" customHeight="false" outlineLevel="0" collapsed="false">
      <c r="B53" s="134" t="s">
        <v>76</v>
      </c>
      <c r="C53" s="134" t="s">
        <v>254</v>
      </c>
      <c r="D53" s="110" t="s">
        <v>255</v>
      </c>
      <c r="E53" s="134" t="s">
        <v>87</v>
      </c>
      <c r="F53" s="111" t="n">
        <v>781</v>
      </c>
      <c r="G53" s="101"/>
      <c r="H53" s="113" t="n">
        <f aca="false">ROUND(F53*G53,2)</f>
        <v>0</v>
      </c>
    </row>
    <row r="54" customFormat="false" ht="46" hidden="false" customHeight="false" outlineLevel="0" collapsed="false">
      <c r="B54" s="134"/>
      <c r="C54" s="134"/>
      <c r="D54" s="138" t="s">
        <v>256</v>
      </c>
      <c r="E54" s="134"/>
    </row>
    <row r="55" customFormat="false" ht="24" hidden="false" customHeight="false" outlineLevel="0" collapsed="false">
      <c r="B55" s="134" t="s">
        <v>80</v>
      </c>
      <c r="C55" s="134" t="s">
        <v>257</v>
      </c>
      <c r="D55" s="110" t="s">
        <v>258</v>
      </c>
      <c r="E55" s="134" t="s">
        <v>87</v>
      </c>
      <c r="F55" s="111" t="n">
        <v>451</v>
      </c>
      <c r="G55" s="101"/>
      <c r="H55" s="113" t="n">
        <f aca="false">ROUND(F55*G55,2)</f>
        <v>0</v>
      </c>
    </row>
    <row r="56" customFormat="false" ht="24" hidden="false" customHeight="false" outlineLevel="0" collapsed="false">
      <c r="B56" s="134"/>
      <c r="C56" s="134"/>
      <c r="D56" s="138" t="s">
        <v>259</v>
      </c>
      <c r="E56" s="134"/>
    </row>
    <row r="57" customFormat="false" ht="12.8" hidden="false" customHeight="false" outlineLevel="0" collapsed="false">
      <c r="B57" s="134"/>
      <c r="C57" s="134"/>
      <c r="E57" s="134"/>
    </row>
    <row r="58" customFormat="false" ht="13" hidden="false" customHeight="false" outlineLevel="0" collapsed="false">
      <c r="B58" s="134"/>
      <c r="C58" s="134"/>
      <c r="D58" s="135" t="s">
        <v>182</v>
      </c>
      <c r="E58" s="134"/>
    </row>
    <row r="59" customFormat="false" ht="20.85" hidden="false" customHeight="false" outlineLevel="0" collapsed="false">
      <c r="B59" s="134" t="s">
        <v>72</v>
      </c>
      <c r="C59" s="134" t="s">
        <v>260</v>
      </c>
      <c r="D59" s="110" t="s">
        <v>261</v>
      </c>
      <c r="E59" s="134" t="s">
        <v>87</v>
      </c>
      <c r="F59" s="111" t="n">
        <v>3108</v>
      </c>
      <c r="G59" s="101"/>
      <c r="H59" s="113" t="n">
        <f aca="false">ROUND(F59*G59,2)</f>
        <v>0</v>
      </c>
    </row>
    <row r="60" customFormat="false" ht="33" hidden="false" customHeight="false" outlineLevel="0" collapsed="false">
      <c r="B60" s="134"/>
      <c r="C60" s="134"/>
      <c r="D60" s="138" t="s">
        <v>262</v>
      </c>
      <c r="E60" s="134"/>
    </row>
    <row r="61" customFormat="false" ht="24" hidden="false" customHeight="false" outlineLevel="0" collapsed="false">
      <c r="B61" s="134" t="s">
        <v>76</v>
      </c>
      <c r="C61" s="134" t="s">
        <v>263</v>
      </c>
      <c r="D61" s="110" t="s">
        <v>264</v>
      </c>
      <c r="E61" s="134" t="s">
        <v>87</v>
      </c>
      <c r="F61" s="111" t="n">
        <v>561</v>
      </c>
      <c r="G61" s="101"/>
      <c r="H61" s="113" t="n">
        <f aca="false">ROUND(F61*G61,2)</f>
        <v>0</v>
      </c>
    </row>
    <row r="62" customFormat="false" ht="24" hidden="false" customHeight="false" outlineLevel="0" collapsed="false">
      <c r="B62" s="134"/>
      <c r="C62" s="134"/>
      <c r="D62" s="138" t="s">
        <v>265</v>
      </c>
      <c r="E62" s="134"/>
    </row>
    <row r="63" customFormat="false" ht="24" hidden="false" customHeight="false" outlineLevel="0" collapsed="false">
      <c r="B63" s="134" t="s">
        <v>80</v>
      </c>
      <c r="C63" s="134" t="s">
        <v>185</v>
      </c>
      <c r="D63" s="110" t="s">
        <v>186</v>
      </c>
      <c r="E63" s="134" t="s">
        <v>87</v>
      </c>
      <c r="F63" s="111" t="n">
        <v>781</v>
      </c>
      <c r="G63" s="101"/>
      <c r="H63" s="113" t="n">
        <f aca="false">ROUND(F63*G63,2)</f>
        <v>0</v>
      </c>
    </row>
    <row r="64" customFormat="false" ht="12.8" hidden="false" customHeight="false" outlineLevel="0" collapsed="false">
      <c r="B64" s="134"/>
      <c r="C64" s="134"/>
      <c r="E64" s="134"/>
    </row>
    <row r="65" customFormat="false" ht="13" hidden="false" customHeight="false" outlineLevel="0" collapsed="false">
      <c r="B65" s="134"/>
      <c r="C65" s="134"/>
      <c r="D65" s="135" t="s">
        <v>188</v>
      </c>
      <c r="E65" s="134"/>
    </row>
    <row r="66" customFormat="false" ht="24" hidden="false" customHeight="false" outlineLevel="0" collapsed="false">
      <c r="B66" s="134" t="s">
        <v>72</v>
      </c>
      <c r="C66" s="134" t="s">
        <v>266</v>
      </c>
      <c r="D66" s="110" t="s">
        <v>267</v>
      </c>
      <c r="E66" s="134" t="s">
        <v>121</v>
      </c>
      <c r="F66" s="111" t="n">
        <v>825</v>
      </c>
      <c r="G66" s="101"/>
      <c r="H66" s="113" t="n">
        <f aca="false">ROUND(F66*G66,2)</f>
        <v>0</v>
      </c>
    </row>
    <row r="67" customFormat="false" ht="24" hidden="false" customHeight="false" outlineLevel="0" collapsed="false">
      <c r="B67" s="134"/>
      <c r="C67" s="134"/>
      <c r="D67" s="138" t="s">
        <v>268</v>
      </c>
      <c r="E67" s="134"/>
    </row>
    <row r="68" customFormat="false" ht="12.8" hidden="false" customHeight="false" outlineLevel="0" collapsed="false">
      <c r="B68" s="134"/>
      <c r="C68" s="134"/>
      <c r="E68" s="134"/>
    </row>
    <row r="69" customFormat="false" ht="13" hidden="false" customHeight="false" outlineLevel="0" collapsed="false">
      <c r="B69" s="134"/>
      <c r="C69" s="134"/>
      <c r="D69" s="135" t="s">
        <v>193</v>
      </c>
      <c r="E69" s="134"/>
      <c r="G69" s="136" t="s">
        <v>194</v>
      </c>
      <c r="H69" s="137" t="n">
        <f aca="false">+SUM(H70:H75)</f>
        <v>0</v>
      </c>
    </row>
    <row r="70" customFormat="false" ht="12.8" hidden="false" customHeight="false" outlineLevel="0" collapsed="false">
      <c r="B70" s="134"/>
      <c r="C70" s="134"/>
      <c r="D70" s="135"/>
      <c r="E70" s="134"/>
      <c r="G70" s="136"/>
      <c r="H70" s="137"/>
    </row>
    <row r="71" customFormat="false" ht="13" hidden="false" customHeight="false" outlineLevel="0" collapsed="false">
      <c r="B71" s="134"/>
      <c r="C71" s="134"/>
      <c r="D71" s="135" t="s">
        <v>195</v>
      </c>
      <c r="E71" s="134"/>
    </row>
    <row r="72" customFormat="false" ht="46" hidden="false" customHeight="false" outlineLevel="0" collapsed="false">
      <c r="B72" s="134" t="s">
        <v>72</v>
      </c>
      <c r="C72" s="134" t="s">
        <v>269</v>
      </c>
      <c r="D72" s="110" t="s">
        <v>270</v>
      </c>
      <c r="E72" s="134" t="s">
        <v>121</v>
      </c>
      <c r="F72" s="111" t="n">
        <v>173</v>
      </c>
      <c r="G72" s="101"/>
      <c r="H72" s="113" t="n">
        <f aca="false">ROUND(F72*G72,2)</f>
        <v>0</v>
      </c>
    </row>
    <row r="73" customFormat="false" ht="24" hidden="false" customHeight="false" outlineLevel="0" collapsed="false">
      <c r="B73" s="134" t="s">
        <v>76</v>
      </c>
      <c r="C73" s="134" t="s">
        <v>271</v>
      </c>
      <c r="D73" s="110" t="s">
        <v>272</v>
      </c>
      <c r="E73" s="134" t="s">
        <v>121</v>
      </c>
      <c r="F73" s="111" t="n">
        <v>201</v>
      </c>
      <c r="G73" s="101"/>
      <c r="H73" s="113" t="n">
        <f aca="false">ROUND(F73*G73,2)</f>
        <v>0</v>
      </c>
    </row>
    <row r="74" customFormat="false" ht="35" hidden="false" customHeight="false" outlineLevel="0" collapsed="false">
      <c r="B74" s="134"/>
      <c r="C74" s="134"/>
      <c r="D74" s="138" t="s">
        <v>273</v>
      </c>
      <c r="E74" s="134"/>
    </row>
    <row r="75" customFormat="false" ht="12.8" hidden="false" customHeight="false" outlineLevel="0" collapsed="false">
      <c r="B75" s="134"/>
      <c r="C75" s="134"/>
      <c r="E75" s="134"/>
    </row>
    <row r="76" customFormat="false" ht="13" hidden="false" customHeight="false" outlineLevel="0" collapsed="false">
      <c r="B76" s="134"/>
      <c r="C76" s="134"/>
      <c r="D76" s="135" t="s">
        <v>274</v>
      </c>
      <c r="E76" s="134"/>
      <c r="G76" s="136" t="s">
        <v>275</v>
      </c>
      <c r="H76" s="137" t="n">
        <f aca="false">+SUM(H77:H109)</f>
        <v>0</v>
      </c>
    </row>
    <row r="77" customFormat="false" ht="12.8" hidden="false" customHeight="false" outlineLevel="0" collapsed="false">
      <c r="B77" s="134"/>
      <c r="C77" s="134"/>
      <c r="D77" s="135"/>
      <c r="E77" s="134"/>
      <c r="G77" s="136"/>
      <c r="H77" s="137"/>
    </row>
    <row r="78" customFormat="false" ht="13" hidden="false" customHeight="false" outlineLevel="0" collapsed="false">
      <c r="B78" s="134"/>
      <c r="C78" s="134"/>
      <c r="D78" s="135" t="s">
        <v>276</v>
      </c>
      <c r="E78" s="134"/>
    </row>
    <row r="79" customFormat="false" ht="13" hidden="false" customHeight="false" outlineLevel="0" collapsed="false">
      <c r="B79" s="134" t="s">
        <v>72</v>
      </c>
      <c r="C79" s="134" t="s">
        <v>277</v>
      </c>
      <c r="D79" s="110" t="s">
        <v>278</v>
      </c>
      <c r="E79" s="134" t="s">
        <v>87</v>
      </c>
      <c r="F79" s="111" t="n">
        <v>81</v>
      </c>
      <c r="G79" s="101"/>
      <c r="H79" s="113" t="n">
        <f aca="false">ROUND(F79*G79,2)</f>
        <v>0</v>
      </c>
    </row>
    <row r="80" customFormat="false" ht="13" hidden="false" customHeight="false" outlineLevel="0" collapsed="false">
      <c r="B80" s="134" t="s">
        <v>76</v>
      </c>
      <c r="C80" s="134" t="s">
        <v>279</v>
      </c>
      <c r="D80" s="110" t="s">
        <v>280</v>
      </c>
      <c r="E80" s="134" t="s">
        <v>87</v>
      </c>
      <c r="F80" s="111" t="n">
        <v>166</v>
      </c>
      <c r="G80" s="101"/>
      <c r="H80" s="113" t="n">
        <f aca="false">ROUND(F80*G80,2)</f>
        <v>0</v>
      </c>
    </row>
    <row r="81" customFormat="false" ht="35" hidden="false" customHeight="false" outlineLevel="0" collapsed="false">
      <c r="B81" s="134"/>
      <c r="C81" s="134"/>
      <c r="D81" s="138" t="s">
        <v>281</v>
      </c>
      <c r="E81" s="134"/>
    </row>
    <row r="82" customFormat="false" ht="24" hidden="false" customHeight="false" outlineLevel="0" collapsed="false">
      <c r="B82" s="134" t="s">
        <v>80</v>
      </c>
      <c r="C82" s="134" t="s">
        <v>282</v>
      </c>
      <c r="D82" s="110" t="s">
        <v>283</v>
      </c>
      <c r="E82" s="134" t="s">
        <v>87</v>
      </c>
      <c r="F82" s="111" t="n">
        <v>57</v>
      </c>
      <c r="G82" s="101"/>
      <c r="H82" s="113" t="n">
        <f aca="false">ROUND(F82*G82,2)</f>
        <v>0</v>
      </c>
    </row>
    <row r="83" customFormat="false" ht="24" hidden="false" customHeight="false" outlineLevel="0" collapsed="false">
      <c r="B83" s="134"/>
      <c r="C83" s="134"/>
      <c r="D83" s="138" t="s">
        <v>284</v>
      </c>
      <c r="E83" s="134"/>
    </row>
    <row r="84" customFormat="false" ht="12.8" hidden="false" customHeight="false" outlineLevel="0" collapsed="false">
      <c r="B84" s="134"/>
      <c r="C84" s="134"/>
      <c r="E84" s="134"/>
    </row>
    <row r="85" customFormat="false" ht="13" hidden="false" customHeight="false" outlineLevel="0" collapsed="false">
      <c r="B85" s="134"/>
      <c r="C85" s="134"/>
      <c r="D85" s="135" t="s">
        <v>285</v>
      </c>
      <c r="E85" s="134"/>
    </row>
    <row r="86" customFormat="false" ht="35" hidden="false" customHeight="false" outlineLevel="0" collapsed="false">
      <c r="B86" s="134" t="s">
        <v>72</v>
      </c>
      <c r="C86" s="134" t="s">
        <v>286</v>
      </c>
      <c r="D86" s="110" t="s">
        <v>287</v>
      </c>
      <c r="E86" s="134" t="s">
        <v>288</v>
      </c>
      <c r="F86" s="111" t="n">
        <v>968</v>
      </c>
      <c r="G86" s="101"/>
      <c r="H86" s="113" t="n">
        <f aca="false">ROUND(F86*G86,2)</f>
        <v>0</v>
      </c>
    </row>
    <row r="87" customFormat="false" ht="24" hidden="false" customHeight="false" outlineLevel="0" collapsed="false">
      <c r="B87" s="134"/>
      <c r="C87" s="134"/>
      <c r="D87" s="138" t="s">
        <v>289</v>
      </c>
      <c r="E87" s="134"/>
    </row>
    <row r="88" customFormat="false" ht="35" hidden="false" customHeight="false" outlineLevel="0" collapsed="false">
      <c r="B88" s="134" t="s">
        <v>76</v>
      </c>
      <c r="C88" s="134" t="s">
        <v>290</v>
      </c>
      <c r="D88" s="110" t="s">
        <v>291</v>
      </c>
      <c r="E88" s="134" t="s">
        <v>288</v>
      </c>
      <c r="F88" s="111" t="n">
        <v>3872</v>
      </c>
      <c r="G88" s="101"/>
      <c r="H88" s="113" t="n">
        <f aca="false">ROUND(F88*G88,2)</f>
        <v>0</v>
      </c>
    </row>
    <row r="89" customFormat="false" ht="24" hidden="false" customHeight="false" outlineLevel="0" collapsed="false">
      <c r="B89" s="134"/>
      <c r="C89" s="134"/>
      <c r="D89" s="138" t="s">
        <v>292</v>
      </c>
      <c r="E89" s="134"/>
    </row>
    <row r="90" customFormat="false" ht="12.8" hidden="false" customHeight="false" outlineLevel="0" collapsed="false">
      <c r="B90" s="134"/>
      <c r="C90" s="134"/>
      <c r="E90" s="134"/>
    </row>
    <row r="91" customFormat="false" ht="13" hidden="false" customHeight="false" outlineLevel="0" collapsed="false">
      <c r="B91" s="134"/>
      <c r="C91" s="134"/>
      <c r="D91" s="135" t="s">
        <v>293</v>
      </c>
      <c r="E91" s="134"/>
    </row>
    <row r="92" customFormat="false" ht="24" hidden="false" customHeight="false" outlineLevel="0" collapsed="false">
      <c r="B92" s="134" t="s">
        <v>72</v>
      </c>
      <c r="C92" s="134" t="s">
        <v>294</v>
      </c>
      <c r="D92" s="110" t="s">
        <v>295</v>
      </c>
      <c r="E92" s="134" t="s">
        <v>110</v>
      </c>
      <c r="F92" s="111" t="n">
        <v>8</v>
      </c>
      <c r="G92" s="101"/>
      <c r="H92" s="113" t="n">
        <f aca="false">ROUND(F92*G92,2)</f>
        <v>0</v>
      </c>
    </row>
    <row r="93" customFormat="false" ht="24" hidden="false" customHeight="false" outlineLevel="0" collapsed="false">
      <c r="B93" s="134"/>
      <c r="C93" s="134"/>
      <c r="D93" s="138" t="s">
        <v>296</v>
      </c>
      <c r="E93" s="134"/>
    </row>
    <row r="94" customFormat="false" ht="24" hidden="false" customHeight="false" outlineLevel="0" collapsed="false">
      <c r="B94" s="134" t="s">
        <v>76</v>
      </c>
      <c r="C94" s="134" t="s">
        <v>297</v>
      </c>
      <c r="D94" s="110" t="s">
        <v>298</v>
      </c>
      <c r="E94" s="134" t="s">
        <v>110</v>
      </c>
      <c r="F94" s="111" t="n">
        <v>6</v>
      </c>
      <c r="G94" s="101"/>
      <c r="H94" s="113" t="n">
        <f aca="false">ROUND(F94*G94,2)</f>
        <v>0</v>
      </c>
    </row>
    <row r="95" customFormat="false" ht="24" hidden="false" customHeight="false" outlineLevel="0" collapsed="false">
      <c r="B95" s="134" t="s">
        <v>80</v>
      </c>
      <c r="C95" s="134" t="s">
        <v>299</v>
      </c>
      <c r="D95" s="110" t="s">
        <v>300</v>
      </c>
      <c r="E95" s="134" t="s">
        <v>110</v>
      </c>
      <c r="F95" s="111" t="n">
        <v>6</v>
      </c>
      <c r="G95" s="101"/>
      <c r="H95" s="113" t="n">
        <f aca="false">ROUND(F95*G95,2)</f>
        <v>0</v>
      </c>
    </row>
    <row r="96" customFormat="false" ht="24" hidden="false" customHeight="false" outlineLevel="0" collapsed="false">
      <c r="B96" s="134" t="s">
        <v>92</v>
      </c>
      <c r="C96" s="134" t="s">
        <v>301</v>
      </c>
      <c r="D96" s="110" t="s">
        <v>302</v>
      </c>
      <c r="E96" s="134" t="s">
        <v>110</v>
      </c>
      <c r="F96" s="111" t="n">
        <v>23</v>
      </c>
      <c r="G96" s="101"/>
      <c r="H96" s="113" t="n">
        <f aca="false">ROUND(F96*G96,2)</f>
        <v>0</v>
      </c>
    </row>
    <row r="97" customFormat="false" ht="24" hidden="false" customHeight="false" outlineLevel="0" collapsed="false">
      <c r="B97" s="134"/>
      <c r="C97" s="134"/>
      <c r="D97" s="138" t="s">
        <v>303</v>
      </c>
      <c r="E97" s="134"/>
    </row>
    <row r="98" customFormat="false" ht="24" hidden="false" customHeight="false" outlineLevel="0" collapsed="false">
      <c r="B98" s="134" t="s">
        <v>95</v>
      </c>
      <c r="C98" s="134" t="s">
        <v>304</v>
      </c>
      <c r="D98" s="110" t="s">
        <v>305</v>
      </c>
      <c r="E98" s="134" t="s">
        <v>110</v>
      </c>
      <c r="F98" s="111" t="n">
        <v>23</v>
      </c>
      <c r="G98" s="101"/>
      <c r="H98" s="113" t="n">
        <f aca="false">ROUND(F98*G98,2)</f>
        <v>0</v>
      </c>
    </row>
    <row r="99" customFormat="false" ht="24" hidden="false" customHeight="false" outlineLevel="0" collapsed="false">
      <c r="B99" s="134"/>
      <c r="C99" s="134"/>
      <c r="D99" s="138" t="s">
        <v>306</v>
      </c>
      <c r="E99" s="134"/>
    </row>
    <row r="100" customFormat="false" ht="35" hidden="false" customHeight="false" outlineLevel="0" collapsed="false">
      <c r="B100" s="134" t="s">
        <v>98</v>
      </c>
      <c r="C100" s="134" t="s">
        <v>307</v>
      </c>
      <c r="D100" s="110" t="s">
        <v>308</v>
      </c>
      <c r="E100" s="134" t="s">
        <v>110</v>
      </c>
      <c r="F100" s="111" t="n">
        <v>21</v>
      </c>
      <c r="G100" s="101"/>
      <c r="H100" s="113" t="n">
        <f aca="false">ROUND(F100*G100,2)</f>
        <v>0</v>
      </c>
    </row>
    <row r="101" customFormat="false" ht="24" hidden="false" customHeight="false" outlineLevel="0" collapsed="false">
      <c r="B101" s="134"/>
      <c r="C101" s="134"/>
      <c r="D101" s="138" t="s">
        <v>309</v>
      </c>
      <c r="E101" s="134"/>
    </row>
    <row r="102" customFormat="false" ht="24" hidden="false" customHeight="false" outlineLevel="0" collapsed="false">
      <c r="B102" s="134" t="s">
        <v>101</v>
      </c>
      <c r="C102" s="134" t="s">
        <v>304</v>
      </c>
      <c r="D102" s="110" t="s">
        <v>305</v>
      </c>
      <c r="E102" s="134" t="s">
        <v>110</v>
      </c>
      <c r="F102" s="111" t="n">
        <v>21</v>
      </c>
      <c r="G102" s="101"/>
      <c r="H102" s="113" t="n">
        <f aca="false">ROUND(F102*G102,2)</f>
        <v>0</v>
      </c>
    </row>
    <row r="103" customFormat="false" ht="12.8" hidden="false" customHeight="false" outlineLevel="0" collapsed="false">
      <c r="B103" s="134"/>
      <c r="C103" s="134"/>
      <c r="E103" s="134"/>
    </row>
    <row r="104" customFormat="false" ht="13" hidden="false" customHeight="false" outlineLevel="0" collapsed="false">
      <c r="B104" s="134"/>
      <c r="C104" s="134"/>
      <c r="D104" s="135" t="s">
        <v>310</v>
      </c>
      <c r="E104" s="134"/>
    </row>
    <row r="105" customFormat="false" ht="24" hidden="false" customHeight="false" outlineLevel="0" collapsed="false">
      <c r="B105" s="134" t="s">
        <v>72</v>
      </c>
      <c r="C105" s="134" t="s">
        <v>311</v>
      </c>
      <c r="D105" s="110" t="s">
        <v>312</v>
      </c>
      <c r="E105" s="134" t="s">
        <v>121</v>
      </c>
      <c r="F105" s="111" t="n">
        <v>308</v>
      </c>
      <c r="G105" s="101"/>
      <c r="H105" s="113" t="n">
        <f aca="false">ROUND(F105*G105,2)</f>
        <v>0</v>
      </c>
    </row>
    <row r="106" customFormat="false" ht="57" hidden="false" customHeight="false" outlineLevel="0" collapsed="false">
      <c r="B106" s="134"/>
      <c r="C106" s="134"/>
      <c r="D106" s="138" t="s">
        <v>313</v>
      </c>
      <c r="E106" s="134"/>
    </row>
    <row r="107" customFormat="false" ht="20.85" hidden="false" customHeight="false" outlineLevel="0" collapsed="false">
      <c r="B107" s="134" t="s">
        <v>76</v>
      </c>
      <c r="C107" s="134" t="s">
        <v>314</v>
      </c>
      <c r="D107" s="110" t="s">
        <v>315</v>
      </c>
      <c r="E107" s="134" t="s">
        <v>83</v>
      </c>
      <c r="F107" s="111" t="n">
        <v>3</v>
      </c>
      <c r="G107" s="101"/>
      <c r="H107" s="113" t="n">
        <f aca="false">ROUND(F107*G107,2)</f>
        <v>0</v>
      </c>
    </row>
    <row r="108" customFormat="false" ht="46" hidden="false" customHeight="false" outlineLevel="0" collapsed="false">
      <c r="B108" s="134"/>
      <c r="C108" s="134"/>
      <c r="D108" s="138" t="s">
        <v>316</v>
      </c>
      <c r="E108" s="134"/>
    </row>
    <row r="109" customFormat="false" ht="12.8" hidden="false" customHeight="false" outlineLevel="0" collapsed="false">
      <c r="B109" s="134"/>
      <c r="C109" s="134"/>
      <c r="E109" s="134"/>
    </row>
    <row r="110" customFormat="false" ht="13" hidden="false" customHeight="false" outlineLevel="0" collapsed="false">
      <c r="B110" s="134"/>
      <c r="C110" s="134"/>
      <c r="D110" s="135" t="s">
        <v>201</v>
      </c>
      <c r="E110" s="134"/>
      <c r="G110" s="136" t="s">
        <v>202</v>
      </c>
      <c r="H110" s="137" t="n">
        <f aca="false">+SUM(H111:H114)</f>
        <v>0</v>
      </c>
    </row>
    <row r="111" customFormat="false" ht="12.8" hidden="false" customHeight="false" outlineLevel="0" collapsed="false">
      <c r="B111" s="134"/>
      <c r="C111" s="134"/>
      <c r="D111" s="135"/>
      <c r="E111" s="134"/>
      <c r="G111" s="136"/>
      <c r="H111" s="137"/>
    </row>
    <row r="112" customFormat="false" ht="13" hidden="false" customHeight="false" outlineLevel="0" collapsed="false">
      <c r="B112" s="134"/>
      <c r="C112" s="134"/>
      <c r="D112" s="135" t="s">
        <v>203</v>
      </c>
      <c r="E112" s="134"/>
    </row>
    <row r="113" customFormat="false" ht="13" hidden="false" customHeight="false" outlineLevel="0" collapsed="false">
      <c r="B113" s="134"/>
      <c r="C113" s="134"/>
      <c r="D113" s="110" t="s">
        <v>317</v>
      </c>
      <c r="E113" s="134"/>
    </row>
    <row r="115" customFormat="false" ht="13" hidden="false" customHeight="false" outlineLevel="0" collapsed="false">
      <c r="D115" s="139" t="str">
        <f aca="false">D9</f>
        <v>1 PREDDELA</v>
      </c>
      <c r="E115" s="140" t="n">
        <f aca="false">H9</f>
        <v>0</v>
      </c>
    </row>
    <row r="116" customFormat="false" ht="13" hidden="false" customHeight="false" outlineLevel="0" collapsed="false">
      <c r="D116" s="139" t="str">
        <f aca="false">D18</f>
        <v>2 ZEMELJSKA DELA</v>
      </c>
      <c r="E116" s="140" t="n">
        <f aca="false">H18</f>
        <v>0</v>
      </c>
    </row>
    <row r="117" customFormat="false" ht="13" hidden="false" customHeight="false" outlineLevel="0" collapsed="false">
      <c r="D117" s="139" t="str">
        <f aca="false">D48</f>
        <v>3 VOZIŠČNE KONSTRUKCIJE</v>
      </c>
      <c r="E117" s="140" t="n">
        <f aca="false">H48</f>
        <v>0</v>
      </c>
    </row>
    <row r="118" customFormat="false" ht="13" hidden="false" customHeight="false" outlineLevel="0" collapsed="false">
      <c r="D118" s="139" t="str">
        <f aca="false">D69</f>
        <v>4 ODVODNJAVANJE</v>
      </c>
      <c r="E118" s="140" t="n">
        <f aca="false">H69</f>
        <v>0</v>
      </c>
    </row>
    <row r="119" customFormat="false" ht="13" hidden="false" customHeight="false" outlineLevel="0" collapsed="false">
      <c r="D119" s="139" t="str">
        <f aca="false">D76</f>
        <v>5 GRADBENA IN OBRTNIŠKA DELA</v>
      </c>
      <c r="E119" s="140" t="n">
        <f aca="false">H76</f>
        <v>0</v>
      </c>
    </row>
    <row r="120" customFormat="false" ht="12.8" hidden="false" customHeight="false" outlineLevel="0" collapsed="false">
      <c r="D120" s="141" t="str">
        <f aca="false">D110</f>
        <v>7 TUJE STORITVE</v>
      </c>
      <c r="E120" s="142" t="n">
        <f aca="false">H110</f>
        <v>0</v>
      </c>
    </row>
    <row r="121" customFormat="false" ht="12.8" hidden="false" customHeight="false" outlineLevel="0" collapsed="false">
      <c r="D121" s="143" t="s">
        <v>219</v>
      </c>
      <c r="E121" s="144" t="n">
        <f aca="false">+SUM(E115:E120)</f>
        <v>0</v>
      </c>
    </row>
    <row r="122" customFormat="false" ht="12.8" hidden="false" customHeight="false" outlineLevel="0" collapsed="false">
      <c r="D122" s="143" t="s">
        <v>220</v>
      </c>
      <c r="E122" s="144" t="n">
        <f aca="false">0.22*E121</f>
        <v>0</v>
      </c>
    </row>
    <row r="123" customFormat="false" ht="12.8" hidden="false" customHeight="false" outlineLevel="0" collapsed="false">
      <c r="D123" s="143" t="s">
        <v>221</v>
      </c>
      <c r="E123" s="144" t="n">
        <f aca="false">+SUM(E121:E122)</f>
        <v>0</v>
      </c>
    </row>
  </sheetData>
  <sheetProtection sheet="true" password="9a51" objects="true" scenarios="true"/>
  <mergeCells count="5">
    <mergeCell ref="B1:H1"/>
    <mergeCell ref="B2:H2"/>
    <mergeCell ref="B3:H3"/>
    <mergeCell ref="B4:H4"/>
    <mergeCell ref="B5:H5"/>
  </mergeCells>
  <printOptions headings="false" gridLines="false" gridLinesSet="true" horizontalCentered="false" verticalCentered="false"/>
  <pageMargins left="0.984027777777778" right="0.39375" top="0.7875" bottom="0.786805555555556" header="0.511805555555555" footer="0.196527777777778"/>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&amp;CStran &amp;P od &amp;N</oddFooter>
  </headerFooter>
  <rowBreaks count="1" manualBreakCount="1">
    <brk id="89" man="true" max="16383" min="0"/>
  </rowBreaks>
</worksheet>
</file>

<file path=xl/worksheets/sheet4.xml><?xml version="1.0" encoding="utf-8"?>
<worksheet xmlns="http://schemas.openxmlformats.org/spreadsheetml/2006/main" xmlns:r="http://schemas.openxmlformats.org/officeDocument/2006/relationships">
  <sheetPr filterMode="false">
    <pageSetUpPr fitToPage="true"/>
  </sheetPr>
  <dimension ref="B1:J79"/>
  <sheetViews>
    <sheetView showFormulas="false" showGridLines="true" showRowColHeaders="true" showZeros="true" rightToLeft="false" tabSelected="false" showOutlineSymbols="true" defaultGridColor="true" view="pageBreakPreview" topLeftCell="A16" colorId="64" zoomScale="75" zoomScaleNormal="75" zoomScalePageLayoutView="75" workbookViewId="0">
      <selection pane="topLeft" activeCell="D49" activeCellId="0" sqref="D49"/>
    </sheetView>
  </sheetViews>
  <sheetFormatPr defaultRowHeight="12.8" zeroHeight="false" outlineLevelRow="0" outlineLevelCol="0"/>
  <cols>
    <col collapsed="false" customWidth="true" hidden="false" outlineLevel="0" max="1" min="1" style="109" width="9.13"/>
    <col collapsed="false" customWidth="true" hidden="false" outlineLevel="0" max="3" min="2" style="109" width="10.71"/>
    <col collapsed="false" customWidth="true" hidden="false" outlineLevel="0" max="4" min="4" style="110" width="47.7"/>
    <col collapsed="false" customWidth="true" hidden="false" outlineLevel="0" max="5" min="5" style="109" width="14.69"/>
    <col collapsed="false" customWidth="true" hidden="false" outlineLevel="0" max="6" min="6" style="111" width="12.71"/>
    <col collapsed="false" customWidth="true" hidden="false" outlineLevel="0" max="7" min="7" style="112" width="15.71"/>
    <col collapsed="false" customWidth="true" hidden="false" outlineLevel="0" max="8" min="8" style="113" width="15.71"/>
    <col collapsed="false" customWidth="true" hidden="false" outlineLevel="0" max="1025" min="9" style="109" width="9.13"/>
  </cols>
  <sheetData>
    <row r="1" customFormat="false" ht="15" hidden="false" customHeight="false" outlineLevel="0" collapsed="false">
      <c r="B1" s="7" t="s">
        <v>58</v>
      </c>
      <c r="C1" s="7"/>
      <c r="D1" s="7"/>
      <c r="E1" s="7"/>
      <c r="F1" s="7"/>
      <c r="G1" s="7"/>
      <c r="H1" s="7"/>
      <c r="I1" s="6"/>
      <c r="J1" s="6"/>
    </row>
    <row r="2" s="114" customFormat="true" ht="15" hidden="false" customHeight="false" outlineLevel="0" collapsed="false">
      <c r="B2" s="7" t="s">
        <v>59</v>
      </c>
      <c r="C2" s="7"/>
      <c r="D2" s="7"/>
      <c r="E2" s="7"/>
      <c r="F2" s="7"/>
      <c r="G2" s="7"/>
      <c r="H2" s="7"/>
      <c r="I2" s="6"/>
      <c r="J2" s="6"/>
    </row>
    <row r="3" s="114" customFormat="true" ht="17.35" hidden="false" customHeight="false" outlineLevel="0" collapsed="false">
      <c r="B3" s="115" t="s">
        <v>318</v>
      </c>
      <c r="C3" s="115"/>
      <c r="D3" s="115"/>
      <c r="E3" s="115"/>
      <c r="F3" s="115"/>
      <c r="G3" s="115"/>
      <c r="H3" s="115"/>
      <c r="I3" s="6"/>
      <c r="J3" s="6"/>
    </row>
    <row r="4" s="114" customFormat="true" ht="15" hidden="false" customHeight="false" outlineLevel="0" collapsed="false">
      <c r="B4" s="7"/>
      <c r="C4" s="7"/>
      <c r="D4" s="7"/>
      <c r="E4" s="7"/>
      <c r="F4" s="7"/>
      <c r="G4" s="7"/>
      <c r="H4" s="7"/>
      <c r="I4" s="6"/>
      <c r="J4" s="6"/>
    </row>
    <row r="5" s="114" customFormat="true" ht="15" hidden="false" customHeight="false" outlineLevel="0" collapsed="false">
      <c r="B5" s="145" t="s">
        <v>61</v>
      </c>
      <c r="C5" s="145"/>
      <c r="D5" s="145"/>
      <c r="E5" s="145"/>
      <c r="F5" s="145"/>
      <c r="G5" s="145"/>
      <c r="H5" s="145"/>
    </row>
    <row r="6" s="116" customFormat="true" ht="17.35" hidden="false" customHeight="false" outlineLevel="0" collapsed="false">
      <c r="B6" s="117"/>
      <c r="C6" s="117"/>
      <c r="D6" s="118"/>
      <c r="E6" s="117"/>
      <c r="F6" s="119"/>
      <c r="G6" s="120"/>
      <c r="H6" s="121"/>
    </row>
    <row r="7" s="122" customFormat="true" ht="15" hidden="false" customHeight="false" outlineLevel="0" collapsed="false">
      <c r="B7" s="123" t="s">
        <v>62</v>
      </c>
      <c r="C7" s="123" t="s">
        <v>63</v>
      </c>
      <c r="D7" s="124" t="s">
        <v>64</v>
      </c>
      <c r="E7" s="123" t="s">
        <v>65</v>
      </c>
      <c r="F7" s="125" t="s">
        <v>66</v>
      </c>
      <c r="G7" s="126" t="s">
        <v>67</v>
      </c>
      <c r="H7" s="127" t="s">
        <v>68</v>
      </c>
    </row>
    <row r="8" s="128" customFormat="true" ht="15" hidden="false" customHeight="false" outlineLevel="0" collapsed="false">
      <c r="B8" s="129"/>
      <c r="C8" s="129"/>
      <c r="D8" s="130"/>
      <c r="E8" s="129"/>
      <c r="F8" s="131"/>
      <c r="G8" s="132"/>
      <c r="H8" s="133"/>
    </row>
    <row r="9" customFormat="false" ht="13" hidden="false" customHeight="false" outlineLevel="0" collapsed="false">
      <c r="B9" s="134"/>
      <c r="C9" s="134"/>
      <c r="D9" s="135" t="s">
        <v>69</v>
      </c>
      <c r="E9" s="134"/>
      <c r="G9" s="136" t="s">
        <v>70</v>
      </c>
      <c r="H9" s="137" t="n">
        <f aca="false">+SUM(H10:H14)</f>
        <v>0</v>
      </c>
    </row>
    <row r="10" customFormat="false" ht="12.8" hidden="false" customHeight="false" outlineLevel="0" collapsed="false">
      <c r="B10" s="134"/>
      <c r="C10" s="134"/>
      <c r="D10" s="135"/>
      <c r="E10" s="134"/>
      <c r="G10" s="136"/>
      <c r="H10" s="137"/>
    </row>
    <row r="11" customFormat="false" ht="13" hidden="false" customHeight="false" outlineLevel="0" collapsed="false">
      <c r="B11" s="134"/>
      <c r="C11" s="134"/>
      <c r="D11" s="135" t="s">
        <v>71</v>
      </c>
      <c r="E11" s="134"/>
    </row>
    <row r="12" customFormat="false" ht="24" hidden="false" customHeight="false" outlineLevel="0" collapsed="false">
      <c r="B12" s="134" t="s">
        <v>72</v>
      </c>
      <c r="C12" s="134" t="s">
        <v>73</v>
      </c>
      <c r="D12" s="110" t="s">
        <v>74</v>
      </c>
      <c r="E12" s="134" t="s">
        <v>75</v>
      </c>
      <c r="F12" s="111" t="n">
        <v>0.06</v>
      </c>
      <c r="G12" s="101"/>
      <c r="H12" s="113" t="n">
        <f aca="false">ROUND(F12*G12,2)</f>
        <v>0</v>
      </c>
    </row>
    <row r="13" customFormat="false" ht="24" hidden="false" customHeight="false" outlineLevel="0" collapsed="false">
      <c r="B13" s="134" t="s">
        <v>76</v>
      </c>
      <c r="C13" s="134" t="s">
        <v>81</v>
      </c>
      <c r="D13" s="110" t="s">
        <v>82</v>
      </c>
      <c r="E13" s="134" t="s">
        <v>83</v>
      </c>
      <c r="F13" s="111" t="n">
        <v>3</v>
      </c>
      <c r="G13" s="101"/>
      <c r="H13" s="113" t="n">
        <f aca="false">ROUND(F13*G13,2)</f>
        <v>0</v>
      </c>
    </row>
    <row r="14" customFormat="false" ht="12.8" hidden="false" customHeight="false" outlineLevel="0" collapsed="false">
      <c r="B14" s="134"/>
      <c r="C14" s="134"/>
      <c r="E14" s="134"/>
    </row>
    <row r="15" customFormat="false" ht="13" hidden="false" customHeight="false" outlineLevel="0" collapsed="false">
      <c r="B15" s="134"/>
      <c r="C15" s="134"/>
      <c r="D15" s="135" t="s">
        <v>140</v>
      </c>
      <c r="E15" s="134"/>
      <c r="G15" s="136" t="s">
        <v>141</v>
      </c>
      <c r="H15" s="137" t="n">
        <f aca="false">+SUM(H16:H38)</f>
        <v>0</v>
      </c>
    </row>
    <row r="16" customFormat="false" ht="12.8" hidden="false" customHeight="false" outlineLevel="0" collapsed="false">
      <c r="B16" s="134"/>
      <c r="C16" s="134"/>
      <c r="D16" s="135"/>
      <c r="E16" s="134"/>
      <c r="G16" s="136"/>
      <c r="H16" s="137"/>
    </row>
    <row r="17" customFormat="false" ht="13" hidden="false" customHeight="false" outlineLevel="0" collapsed="false">
      <c r="B17" s="134"/>
      <c r="C17" s="134"/>
      <c r="D17" s="135" t="s">
        <v>142</v>
      </c>
      <c r="E17" s="134"/>
    </row>
    <row r="18" customFormat="false" ht="24" hidden="false" customHeight="false" outlineLevel="0" collapsed="false">
      <c r="B18" s="134" t="s">
        <v>72</v>
      </c>
      <c r="C18" s="134" t="s">
        <v>143</v>
      </c>
      <c r="D18" s="110" t="s">
        <v>144</v>
      </c>
      <c r="E18" s="134" t="s">
        <v>110</v>
      </c>
      <c r="F18" s="111" t="n">
        <v>49</v>
      </c>
      <c r="G18" s="101"/>
      <c r="H18" s="113" t="n">
        <f aca="false">ROUND(F18*G18,2)</f>
        <v>0</v>
      </c>
    </row>
    <row r="19" customFormat="false" ht="24" hidden="false" customHeight="false" outlineLevel="0" collapsed="false">
      <c r="B19" s="134" t="s">
        <v>76</v>
      </c>
      <c r="C19" s="134" t="s">
        <v>232</v>
      </c>
      <c r="D19" s="110" t="s">
        <v>233</v>
      </c>
      <c r="E19" s="134" t="s">
        <v>110</v>
      </c>
      <c r="F19" s="111" t="n">
        <v>18</v>
      </c>
      <c r="G19" s="101"/>
      <c r="H19" s="113" t="n">
        <f aca="false">ROUND(F19*G19,2)</f>
        <v>0</v>
      </c>
    </row>
    <row r="20" customFormat="false" ht="12.8" hidden="false" customHeight="false" outlineLevel="0" collapsed="false">
      <c r="B20" s="134"/>
      <c r="C20" s="134"/>
      <c r="E20" s="134"/>
    </row>
    <row r="21" customFormat="false" ht="13" hidden="false" customHeight="false" outlineLevel="0" collapsed="false">
      <c r="B21" s="134"/>
      <c r="C21" s="134"/>
      <c r="D21" s="135" t="s">
        <v>147</v>
      </c>
      <c r="E21" s="134"/>
    </row>
    <row r="22" customFormat="false" ht="24" hidden="false" customHeight="false" outlineLevel="0" collapsed="false">
      <c r="B22" s="134" t="s">
        <v>72</v>
      </c>
      <c r="C22" s="134" t="s">
        <v>319</v>
      </c>
      <c r="D22" s="110" t="s">
        <v>320</v>
      </c>
      <c r="E22" s="134" t="s">
        <v>87</v>
      </c>
      <c r="F22" s="111" t="n">
        <v>148</v>
      </c>
      <c r="G22" s="101"/>
      <c r="H22" s="113" t="n">
        <f aca="false">ROUND(F22*G22,2)</f>
        <v>0</v>
      </c>
    </row>
    <row r="23" customFormat="false" ht="12.8" hidden="false" customHeight="false" outlineLevel="0" collapsed="false">
      <c r="B23" s="134"/>
      <c r="C23" s="134"/>
      <c r="E23" s="134"/>
    </row>
    <row r="24" customFormat="false" ht="13" hidden="false" customHeight="false" outlineLevel="0" collapsed="false">
      <c r="B24" s="134"/>
      <c r="C24" s="134"/>
      <c r="D24" s="135" t="s">
        <v>150</v>
      </c>
      <c r="E24" s="134"/>
    </row>
    <row r="25" customFormat="false" ht="13" hidden="false" customHeight="false" outlineLevel="0" collapsed="false">
      <c r="B25" s="134" t="s">
        <v>72</v>
      </c>
      <c r="C25" s="134" t="s">
        <v>151</v>
      </c>
      <c r="D25" s="110" t="s">
        <v>152</v>
      </c>
      <c r="E25" s="134" t="s">
        <v>110</v>
      </c>
      <c r="F25" s="111" t="n">
        <v>132</v>
      </c>
      <c r="G25" s="101"/>
      <c r="H25" s="113" t="n">
        <f aca="false">ROUND(F25*G25,2)</f>
        <v>0</v>
      </c>
    </row>
    <row r="26" customFormat="false" ht="13" hidden="false" customHeight="false" outlineLevel="0" collapsed="false">
      <c r="B26" s="134" t="s">
        <v>76</v>
      </c>
      <c r="C26" s="134" t="s">
        <v>235</v>
      </c>
      <c r="D26" s="110" t="s">
        <v>236</v>
      </c>
      <c r="E26" s="134" t="s">
        <v>110</v>
      </c>
      <c r="F26" s="111" t="n">
        <v>15</v>
      </c>
      <c r="G26" s="101"/>
      <c r="H26" s="113" t="n">
        <f aca="false">ROUND(F26*G26,2)</f>
        <v>0</v>
      </c>
    </row>
    <row r="27" customFormat="false" ht="24" hidden="false" customHeight="false" outlineLevel="0" collapsed="false">
      <c r="B27" s="134"/>
      <c r="C27" s="134"/>
      <c r="D27" s="138" t="s">
        <v>321</v>
      </c>
      <c r="E27" s="134"/>
    </row>
    <row r="28" customFormat="false" ht="24" hidden="false" customHeight="false" outlineLevel="0" collapsed="false">
      <c r="B28" s="134" t="s">
        <v>80</v>
      </c>
      <c r="C28" s="134" t="s">
        <v>154</v>
      </c>
      <c r="D28" s="110" t="s">
        <v>155</v>
      </c>
      <c r="E28" s="134" t="s">
        <v>110</v>
      </c>
      <c r="F28" s="111" t="n">
        <v>57</v>
      </c>
      <c r="G28" s="101"/>
      <c r="H28" s="113" t="n">
        <f aca="false">ROUND(F28*G28,2)</f>
        <v>0</v>
      </c>
    </row>
    <row r="29" customFormat="false" ht="24" hidden="false" customHeight="false" outlineLevel="0" collapsed="false">
      <c r="B29" s="134"/>
      <c r="C29" s="134"/>
      <c r="D29" s="138" t="s">
        <v>156</v>
      </c>
      <c r="E29" s="134"/>
    </row>
    <row r="30" customFormat="false" ht="24" hidden="false" customHeight="false" outlineLevel="0" collapsed="false">
      <c r="B30" s="134" t="s">
        <v>92</v>
      </c>
      <c r="C30" s="134" t="s">
        <v>157</v>
      </c>
      <c r="D30" s="110" t="s">
        <v>158</v>
      </c>
      <c r="E30" s="134" t="s">
        <v>110</v>
      </c>
      <c r="F30" s="111" t="n">
        <v>35</v>
      </c>
      <c r="G30" s="101"/>
      <c r="H30" s="113" t="n">
        <f aca="false">ROUND(F30*G30,2)</f>
        <v>0</v>
      </c>
    </row>
    <row r="31" customFormat="false" ht="35" hidden="false" customHeight="false" outlineLevel="0" collapsed="false">
      <c r="B31" s="134"/>
      <c r="C31" s="134"/>
      <c r="D31" s="138" t="s">
        <v>159</v>
      </c>
      <c r="E31" s="134"/>
    </row>
    <row r="32" customFormat="false" ht="12.8" hidden="false" customHeight="false" outlineLevel="0" collapsed="false">
      <c r="B32" s="134"/>
      <c r="C32" s="134"/>
      <c r="E32" s="134"/>
    </row>
    <row r="33" customFormat="false" ht="24" hidden="false" customHeight="false" outlineLevel="0" collapsed="false">
      <c r="B33" s="134"/>
      <c r="C33" s="134"/>
      <c r="D33" s="135" t="s">
        <v>160</v>
      </c>
      <c r="E33" s="134"/>
    </row>
    <row r="34" customFormat="false" ht="13" hidden="false" customHeight="false" outlineLevel="0" collapsed="false">
      <c r="B34" s="134" t="s">
        <v>72</v>
      </c>
      <c r="C34" s="134"/>
      <c r="D34" s="110" t="s">
        <v>246</v>
      </c>
      <c r="E34" s="134"/>
      <c r="H34" s="113" t="n">
        <f aca="false">ROUND(F34*G34,2)</f>
        <v>0</v>
      </c>
    </row>
    <row r="35" customFormat="false" ht="24" hidden="false" customHeight="false" outlineLevel="0" collapsed="false">
      <c r="B35" s="134" t="s">
        <v>76</v>
      </c>
      <c r="C35" s="134" t="s">
        <v>248</v>
      </c>
      <c r="D35" s="110" t="s">
        <v>249</v>
      </c>
      <c r="E35" s="134" t="s">
        <v>110</v>
      </c>
      <c r="F35" s="111" t="n">
        <v>18</v>
      </c>
      <c r="G35" s="101"/>
      <c r="H35" s="113" t="n">
        <f aca="false">ROUND(F35*G35,2)</f>
        <v>0</v>
      </c>
    </row>
    <row r="36" customFormat="false" ht="13" hidden="false" customHeight="false" outlineLevel="0" collapsed="false">
      <c r="B36" s="134" t="s">
        <v>80</v>
      </c>
      <c r="C36" s="134" t="s">
        <v>166</v>
      </c>
      <c r="D36" s="110" t="s">
        <v>167</v>
      </c>
      <c r="E36" s="134" t="s">
        <v>168</v>
      </c>
      <c r="F36" s="111" t="n">
        <v>34</v>
      </c>
      <c r="G36" s="101"/>
      <c r="H36" s="113" t="n">
        <f aca="false">ROUND(F36*G36,2)</f>
        <v>0</v>
      </c>
    </row>
    <row r="37" customFormat="false" ht="24" hidden="false" customHeight="false" outlineLevel="0" collapsed="false">
      <c r="B37" s="134"/>
      <c r="C37" s="134"/>
      <c r="D37" s="138" t="s">
        <v>250</v>
      </c>
      <c r="E37" s="134"/>
    </row>
    <row r="38" customFormat="false" ht="12.8" hidden="false" customHeight="false" outlineLevel="0" collapsed="false">
      <c r="B38" s="134"/>
      <c r="C38" s="134"/>
      <c r="E38" s="134"/>
    </row>
    <row r="39" customFormat="false" ht="13" hidden="false" customHeight="false" outlineLevel="0" collapsed="false">
      <c r="B39" s="134"/>
      <c r="C39" s="134"/>
      <c r="D39" s="135" t="s">
        <v>174</v>
      </c>
      <c r="E39" s="134"/>
      <c r="G39" s="136" t="s">
        <v>175</v>
      </c>
      <c r="H39" s="137" t="n">
        <f aca="false">+SUM(H40:H60)</f>
        <v>0</v>
      </c>
    </row>
    <row r="40" customFormat="false" ht="12.8" hidden="false" customHeight="false" outlineLevel="0" collapsed="false">
      <c r="B40" s="134"/>
      <c r="C40" s="134"/>
      <c r="D40" s="135"/>
      <c r="E40" s="134"/>
      <c r="G40" s="136"/>
      <c r="H40" s="137"/>
    </row>
    <row r="41" customFormat="false" ht="13" hidden="false" customHeight="false" outlineLevel="0" collapsed="false">
      <c r="B41" s="134"/>
      <c r="C41" s="134"/>
      <c r="D41" s="135" t="s">
        <v>176</v>
      </c>
      <c r="E41" s="134"/>
    </row>
    <row r="42" customFormat="false" ht="24" hidden="false" customHeight="false" outlineLevel="0" collapsed="false">
      <c r="B42" s="134" t="s">
        <v>72</v>
      </c>
      <c r="C42" s="134" t="s">
        <v>177</v>
      </c>
      <c r="D42" s="110" t="s">
        <v>178</v>
      </c>
      <c r="E42" s="134" t="s">
        <v>110</v>
      </c>
      <c r="F42" s="111" t="n">
        <v>31</v>
      </c>
      <c r="G42" s="101"/>
      <c r="H42" s="113" t="n">
        <f aca="false">ROUND(F42*G42,2)</f>
        <v>0</v>
      </c>
    </row>
    <row r="43" customFormat="false" ht="24" hidden="false" customHeight="false" outlineLevel="0" collapsed="false">
      <c r="B43" s="134"/>
      <c r="C43" s="134"/>
      <c r="D43" s="138" t="s">
        <v>179</v>
      </c>
      <c r="E43" s="134"/>
    </row>
    <row r="44" customFormat="false" ht="24" hidden="false" customHeight="false" outlineLevel="0" collapsed="false">
      <c r="B44" s="134" t="s">
        <v>76</v>
      </c>
      <c r="C44" s="134" t="s">
        <v>180</v>
      </c>
      <c r="D44" s="110" t="s">
        <v>181</v>
      </c>
      <c r="E44" s="134" t="s">
        <v>87</v>
      </c>
      <c r="F44" s="111" t="n">
        <v>93</v>
      </c>
      <c r="G44" s="101"/>
      <c r="H44" s="113" t="n">
        <f aca="false">ROUND(F44*G44,2)</f>
        <v>0</v>
      </c>
    </row>
    <row r="45" customFormat="false" ht="12.8" hidden="false" customHeight="false" outlineLevel="0" collapsed="false">
      <c r="B45" s="134"/>
      <c r="C45" s="134"/>
      <c r="E45" s="134"/>
    </row>
    <row r="46" customFormat="false" ht="13" hidden="false" customHeight="false" outlineLevel="0" collapsed="false">
      <c r="B46" s="134"/>
      <c r="C46" s="134"/>
      <c r="D46" s="135" t="s">
        <v>182</v>
      </c>
      <c r="E46" s="134"/>
    </row>
    <row r="47" customFormat="false" ht="24" hidden="false" customHeight="false" outlineLevel="0" collapsed="false">
      <c r="B47" s="134" t="s">
        <v>72</v>
      </c>
      <c r="C47" s="134" t="s">
        <v>322</v>
      </c>
      <c r="D47" s="110" t="s">
        <v>261</v>
      </c>
      <c r="E47" s="134" t="s">
        <v>87</v>
      </c>
      <c r="F47" s="111" t="n">
        <v>31</v>
      </c>
      <c r="G47" s="101"/>
      <c r="H47" s="113" t="n">
        <f aca="false">ROUND(F47*G47,2)</f>
        <v>0</v>
      </c>
    </row>
    <row r="48" customFormat="false" ht="33" hidden="false" customHeight="false" outlineLevel="0" collapsed="false">
      <c r="B48" s="134"/>
      <c r="C48" s="134"/>
      <c r="D48" s="138" t="s">
        <v>262</v>
      </c>
      <c r="E48" s="134"/>
    </row>
    <row r="49" customFormat="false" ht="24" hidden="false" customHeight="false" outlineLevel="0" collapsed="false">
      <c r="B49" s="134" t="s">
        <v>76</v>
      </c>
      <c r="C49" s="134" t="s">
        <v>183</v>
      </c>
      <c r="D49" s="110" t="s">
        <v>184</v>
      </c>
      <c r="E49" s="134" t="s">
        <v>87</v>
      </c>
      <c r="F49" s="111" t="n">
        <v>93</v>
      </c>
      <c r="G49" s="101"/>
      <c r="H49" s="113" t="n">
        <f aca="false">ROUND(F49*G49,2)</f>
        <v>0</v>
      </c>
    </row>
    <row r="50" customFormat="false" ht="24" hidden="false" customHeight="false" outlineLevel="0" collapsed="false">
      <c r="B50" s="134" t="s">
        <v>80</v>
      </c>
      <c r="C50" s="134" t="s">
        <v>185</v>
      </c>
      <c r="D50" s="110" t="s">
        <v>186</v>
      </c>
      <c r="E50" s="134" t="s">
        <v>87</v>
      </c>
      <c r="F50" s="111" t="n">
        <v>93</v>
      </c>
      <c r="G50" s="101"/>
      <c r="H50" s="113" t="n">
        <f aca="false">ROUND(F50*G50,2)</f>
        <v>0</v>
      </c>
    </row>
    <row r="51" customFormat="false" ht="46" hidden="false" customHeight="false" outlineLevel="0" collapsed="false">
      <c r="B51" s="134"/>
      <c r="C51" s="134"/>
      <c r="D51" s="138" t="s">
        <v>187</v>
      </c>
      <c r="E51" s="134"/>
    </row>
    <row r="52" customFormat="false" ht="12.8" hidden="false" customHeight="false" outlineLevel="0" collapsed="false">
      <c r="B52" s="134"/>
      <c r="C52" s="134"/>
      <c r="E52" s="134"/>
    </row>
    <row r="53" customFormat="false" ht="13" hidden="false" customHeight="false" outlineLevel="0" collapsed="false">
      <c r="B53" s="134"/>
      <c r="C53" s="134"/>
      <c r="D53" s="135" t="s">
        <v>323</v>
      </c>
      <c r="E53" s="134"/>
    </row>
    <row r="54" customFormat="false" ht="35" hidden="false" customHeight="false" outlineLevel="0" collapsed="false">
      <c r="B54" s="134" t="s">
        <v>72</v>
      </c>
      <c r="C54" s="134" t="s">
        <v>324</v>
      </c>
      <c r="D54" s="110" t="s">
        <v>325</v>
      </c>
      <c r="E54" s="134" t="s">
        <v>87</v>
      </c>
      <c r="F54" s="111" t="n">
        <v>14</v>
      </c>
      <c r="G54" s="101"/>
      <c r="H54" s="113" t="n">
        <f aca="false">ROUND(F54*G54,2)</f>
        <v>0</v>
      </c>
    </row>
    <row r="55" customFormat="false" ht="12.8" hidden="false" customHeight="false" outlineLevel="0" collapsed="false">
      <c r="B55" s="134"/>
      <c r="C55" s="134"/>
      <c r="E55" s="134"/>
    </row>
    <row r="56" customFormat="false" ht="13" hidden="false" customHeight="false" outlineLevel="0" collapsed="false">
      <c r="B56" s="134"/>
      <c r="C56" s="134"/>
      <c r="D56" s="135" t="s">
        <v>188</v>
      </c>
      <c r="E56" s="134"/>
    </row>
    <row r="57" customFormat="false" ht="24" hidden="false" customHeight="false" outlineLevel="0" collapsed="false">
      <c r="B57" s="134" t="s">
        <v>72</v>
      </c>
      <c r="C57" s="134" t="s">
        <v>189</v>
      </c>
      <c r="D57" s="110" t="s">
        <v>190</v>
      </c>
      <c r="E57" s="134" t="s">
        <v>121</v>
      </c>
      <c r="F57" s="111" t="n">
        <v>48</v>
      </c>
      <c r="G57" s="101"/>
      <c r="H57" s="113" t="n">
        <f aca="false">ROUND(F57*G57,2)</f>
        <v>0</v>
      </c>
    </row>
    <row r="58" customFormat="false" ht="24" hidden="false" customHeight="false" outlineLevel="0" collapsed="false">
      <c r="B58" s="134" t="s">
        <v>76</v>
      </c>
      <c r="C58" s="134" t="s">
        <v>266</v>
      </c>
      <c r="D58" s="110" t="s">
        <v>267</v>
      </c>
      <c r="E58" s="134" t="s">
        <v>121</v>
      </c>
      <c r="F58" s="111" t="n">
        <v>36</v>
      </c>
      <c r="G58" s="101"/>
      <c r="H58" s="113" t="n">
        <f aca="false">ROUND(F58*G58,2)</f>
        <v>0</v>
      </c>
    </row>
    <row r="59" customFormat="false" ht="24" hidden="false" customHeight="false" outlineLevel="0" collapsed="false">
      <c r="B59" s="134"/>
      <c r="C59" s="134"/>
      <c r="D59" s="138" t="s">
        <v>268</v>
      </c>
      <c r="E59" s="134"/>
    </row>
    <row r="60" customFormat="false" ht="12.8" hidden="false" customHeight="false" outlineLevel="0" collapsed="false">
      <c r="B60" s="134"/>
      <c r="C60" s="134"/>
      <c r="E60" s="134"/>
    </row>
    <row r="61" customFormat="false" ht="13" hidden="false" customHeight="false" outlineLevel="0" collapsed="false">
      <c r="B61" s="134"/>
      <c r="C61" s="134"/>
      <c r="D61" s="135" t="s">
        <v>193</v>
      </c>
      <c r="E61" s="134"/>
      <c r="G61" s="136" t="s">
        <v>194</v>
      </c>
      <c r="H61" s="137" t="n">
        <f aca="false">+SUM(H62:H66)</f>
        <v>0</v>
      </c>
    </row>
    <row r="62" customFormat="false" ht="12.8" hidden="false" customHeight="false" outlineLevel="0" collapsed="false">
      <c r="B62" s="134"/>
      <c r="C62" s="134"/>
      <c r="D62" s="135"/>
      <c r="E62" s="134"/>
      <c r="G62" s="136"/>
      <c r="H62" s="137"/>
    </row>
    <row r="63" customFormat="false" ht="13" hidden="false" customHeight="false" outlineLevel="0" collapsed="false">
      <c r="B63" s="134"/>
      <c r="C63" s="134"/>
      <c r="D63" s="135" t="s">
        <v>195</v>
      </c>
      <c r="E63" s="134"/>
    </row>
    <row r="64" customFormat="false" ht="24" hidden="false" customHeight="false" outlineLevel="0" collapsed="false">
      <c r="B64" s="134" t="s">
        <v>72</v>
      </c>
      <c r="C64" s="134" t="s">
        <v>326</v>
      </c>
      <c r="D64" s="110" t="s">
        <v>327</v>
      </c>
      <c r="E64" s="134" t="s">
        <v>121</v>
      </c>
      <c r="F64" s="111" t="n">
        <v>48</v>
      </c>
      <c r="G64" s="101"/>
      <c r="H64" s="113" t="n">
        <f aca="false">ROUND(F64*G64,2)</f>
        <v>0</v>
      </c>
    </row>
    <row r="65" customFormat="false" ht="35" hidden="false" customHeight="false" outlineLevel="0" collapsed="false">
      <c r="B65" s="134"/>
      <c r="C65" s="134"/>
      <c r="D65" s="138" t="s">
        <v>200</v>
      </c>
      <c r="E65" s="134"/>
    </row>
    <row r="66" customFormat="false" ht="12.8" hidden="false" customHeight="false" outlineLevel="0" collapsed="false">
      <c r="B66" s="134"/>
      <c r="C66" s="134"/>
      <c r="E66" s="134"/>
    </row>
    <row r="67" customFormat="false" ht="13" hidden="false" customHeight="false" outlineLevel="0" collapsed="false">
      <c r="B67" s="134"/>
      <c r="C67" s="134"/>
      <c r="D67" s="135" t="s">
        <v>328</v>
      </c>
      <c r="E67" s="134"/>
      <c r="G67" s="136" t="s">
        <v>202</v>
      </c>
      <c r="H67" s="137" t="n">
        <f aca="false">+SUM(H68:H71)</f>
        <v>0</v>
      </c>
    </row>
    <row r="68" customFormat="false" ht="12.8" hidden="false" customHeight="false" outlineLevel="0" collapsed="false">
      <c r="B68" s="134"/>
      <c r="C68" s="134"/>
      <c r="D68" s="135"/>
      <c r="E68" s="134"/>
      <c r="G68" s="136"/>
      <c r="H68" s="137"/>
    </row>
    <row r="69" customFormat="false" ht="13" hidden="false" customHeight="false" outlineLevel="0" collapsed="false">
      <c r="B69" s="134"/>
      <c r="C69" s="134"/>
      <c r="D69" s="135" t="s">
        <v>329</v>
      </c>
      <c r="E69" s="134"/>
    </row>
    <row r="70" customFormat="false" ht="13" hidden="false" customHeight="false" outlineLevel="0" collapsed="false">
      <c r="B70" s="134"/>
      <c r="C70" s="134"/>
      <c r="D70" s="110" t="s">
        <v>330</v>
      </c>
      <c r="E70" s="134"/>
    </row>
    <row r="72" customFormat="false" ht="13" hidden="false" customHeight="false" outlineLevel="0" collapsed="false">
      <c r="D72" s="139" t="str">
        <f aca="false">D9</f>
        <v>1 PREDDELA</v>
      </c>
      <c r="E72" s="140" t="n">
        <f aca="false">H9</f>
        <v>0</v>
      </c>
    </row>
    <row r="73" customFormat="false" ht="13" hidden="false" customHeight="false" outlineLevel="0" collapsed="false">
      <c r="D73" s="139" t="str">
        <f aca="false">D15</f>
        <v>2 ZEMELJSKA DELA</v>
      </c>
      <c r="E73" s="140" t="n">
        <f aca="false">H15</f>
        <v>0</v>
      </c>
    </row>
    <row r="74" customFormat="false" ht="13" hidden="false" customHeight="false" outlineLevel="0" collapsed="false">
      <c r="D74" s="139" t="str">
        <f aca="false">D39</f>
        <v>3 VOZIŠČNE KONSTRUKCIJE</v>
      </c>
      <c r="E74" s="140" t="n">
        <f aca="false">H39</f>
        <v>0</v>
      </c>
    </row>
    <row r="75" customFormat="false" ht="13" hidden="false" customHeight="false" outlineLevel="0" collapsed="false">
      <c r="D75" s="139" t="str">
        <f aca="false">D61</f>
        <v>4 ODVODNJAVANJE</v>
      </c>
      <c r="E75" s="140" t="n">
        <f aca="false">H61</f>
        <v>0</v>
      </c>
    </row>
    <row r="76" customFormat="false" ht="12.8" hidden="false" customHeight="false" outlineLevel="0" collapsed="false">
      <c r="D76" s="141" t="str">
        <f aca="false">D67</f>
        <v>6 TUJE STORITVE</v>
      </c>
      <c r="E76" s="142" t="n">
        <f aca="false">H67</f>
        <v>0</v>
      </c>
    </row>
    <row r="77" customFormat="false" ht="12.8" hidden="false" customHeight="false" outlineLevel="0" collapsed="false">
      <c r="D77" s="143" t="s">
        <v>219</v>
      </c>
      <c r="E77" s="144" t="n">
        <f aca="false">+SUM(E72:E76)</f>
        <v>0</v>
      </c>
    </row>
    <row r="78" customFormat="false" ht="12.8" hidden="false" customHeight="false" outlineLevel="0" collapsed="false">
      <c r="D78" s="143" t="s">
        <v>220</v>
      </c>
      <c r="E78" s="144" t="n">
        <f aca="false">0.22*E77</f>
        <v>0</v>
      </c>
    </row>
    <row r="79" customFormat="false" ht="12.8" hidden="false" customHeight="false" outlineLevel="0" collapsed="false">
      <c r="D79" s="143" t="s">
        <v>221</v>
      </c>
      <c r="E79" s="144" t="n">
        <f aca="false">+SUM(E77:E78)</f>
        <v>0</v>
      </c>
    </row>
  </sheetData>
  <sheetProtection sheet="true" password="9a51" objects="true" scenarios="true"/>
  <mergeCells count="5">
    <mergeCell ref="B1:H1"/>
    <mergeCell ref="B2:H2"/>
    <mergeCell ref="B3:H3"/>
    <mergeCell ref="B4:H4"/>
    <mergeCell ref="B5:H5"/>
  </mergeCells>
  <printOptions headings="false" gridLines="false" gridLinesSet="true" horizontalCentered="false" verticalCentered="false"/>
  <pageMargins left="0.984027777777778" right="0.39375" top="0.7875" bottom="0.786805555555556" header="0.511805555555555" footer="0.196527777777778"/>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&amp;CStran &amp;P od &amp;N</oddFooter>
  </headerFooter>
  <rowBreaks count="1" manualBreakCount="1">
    <brk id="51" man="true" max="16383" min="0"/>
  </rowBreaks>
</worksheet>
</file>

<file path=xl/worksheets/sheet5.xml><?xml version="1.0" encoding="utf-8"?>
<worksheet xmlns="http://schemas.openxmlformats.org/spreadsheetml/2006/main" xmlns:r="http://schemas.openxmlformats.org/officeDocument/2006/relationships">
  <sheetPr filterMode="false">
    <pageSetUpPr fitToPage="true"/>
  </sheetPr>
  <dimension ref="B1:J277"/>
  <sheetViews>
    <sheetView showFormulas="false" showGridLines="true" showRowColHeaders="true" showZeros="true" rightToLeft="false" tabSelected="false" showOutlineSymbols="true" defaultGridColor="true" view="pageBreakPreview" topLeftCell="A73" colorId="64" zoomScale="75" zoomScaleNormal="75" zoomScalePageLayoutView="75" workbookViewId="0">
      <selection pane="topLeft" activeCell="F76" activeCellId="0" sqref="F76"/>
    </sheetView>
  </sheetViews>
  <sheetFormatPr defaultRowHeight="12.8" zeroHeight="false" outlineLevelRow="0" outlineLevelCol="0"/>
  <cols>
    <col collapsed="false" customWidth="true" hidden="false" outlineLevel="0" max="1" min="1" style="146" width="7.57"/>
    <col collapsed="false" customWidth="true" hidden="false" outlineLevel="0" max="2" min="2" style="147" width="10.29"/>
    <col collapsed="false" customWidth="true" hidden="false" outlineLevel="0" max="3" min="3" style="146" width="11.99"/>
    <col collapsed="false" customWidth="true" hidden="false" outlineLevel="0" max="4" min="4" style="146" width="43.71"/>
    <col collapsed="false" customWidth="true" hidden="false" outlineLevel="0" max="5" min="5" style="146" width="14.06"/>
    <col collapsed="false" customWidth="true" hidden="false" outlineLevel="0" max="6" min="6" style="146" width="9.13"/>
    <col collapsed="false" customWidth="true" hidden="false" outlineLevel="0" max="7" min="7" style="146" width="15.42"/>
    <col collapsed="false" customWidth="true" hidden="false" outlineLevel="0" max="8" min="8" style="146" width="13.43"/>
    <col collapsed="false" customWidth="true" hidden="false" outlineLevel="0" max="9" min="9" style="148" width="37.71"/>
    <col collapsed="false" customWidth="true" hidden="false" outlineLevel="0" max="256" min="10" style="146" width="34.42"/>
    <col collapsed="false" customWidth="true" hidden="false" outlineLevel="0" max="257" min="257" style="146" width="7.57"/>
    <col collapsed="false" customWidth="true" hidden="false" outlineLevel="0" max="259" min="258" style="146" width="10.71"/>
    <col collapsed="false" customWidth="true" hidden="false" outlineLevel="0" max="260" min="260" style="146" width="43.71"/>
    <col collapsed="false" customWidth="true" hidden="false" outlineLevel="0" max="261" min="261" style="146" width="12.71"/>
    <col collapsed="false" customWidth="true" hidden="false" outlineLevel="0" max="262" min="262" style="146" width="13.7"/>
    <col collapsed="false" customWidth="true" hidden="false" outlineLevel="0" max="263" min="263" style="146" width="16.71"/>
    <col collapsed="false" customWidth="true" hidden="false" outlineLevel="0" max="264" min="264" style="146" width="15.71"/>
    <col collapsed="false" customWidth="true" hidden="false" outlineLevel="0" max="265" min="265" style="146" width="37.71"/>
    <col collapsed="false" customWidth="true" hidden="false" outlineLevel="0" max="512" min="266" style="146" width="34.42"/>
    <col collapsed="false" customWidth="true" hidden="false" outlineLevel="0" max="513" min="513" style="146" width="7.57"/>
    <col collapsed="false" customWidth="true" hidden="false" outlineLevel="0" max="515" min="514" style="146" width="10.71"/>
    <col collapsed="false" customWidth="true" hidden="false" outlineLevel="0" max="516" min="516" style="146" width="43.71"/>
    <col collapsed="false" customWidth="true" hidden="false" outlineLevel="0" max="517" min="517" style="146" width="12.71"/>
    <col collapsed="false" customWidth="true" hidden="false" outlineLevel="0" max="518" min="518" style="146" width="13.7"/>
    <col collapsed="false" customWidth="true" hidden="false" outlineLevel="0" max="519" min="519" style="146" width="16.71"/>
    <col collapsed="false" customWidth="true" hidden="false" outlineLevel="0" max="520" min="520" style="146" width="15.71"/>
    <col collapsed="false" customWidth="true" hidden="false" outlineLevel="0" max="521" min="521" style="146" width="37.71"/>
    <col collapsed="false" customWidth="true" hidden="false" outlineLevel="0" max="768" min="522" style="146" width="34.42"/>
    <col collapsed="false" customWidth="true" hidden="false" outlineLevel="0" max="769" min="769" style="146" width="7.57"/>
    <col collapsed="false" customWidth="true" hidden="false" outlineLevel="0" max="771" min="770" style="146" width="10.71"/>
    <col collapsed="false" customWidth="true" hidden="false" outlineLevel="0" max="772" min="772" style="146" width="43.71"/>
    <col collapsed="false" customWidth="true" hidden="false" outlineLevel="0" max="773" min="773" style="146" width="12.71"/>
    <col collapsed="false" customWidth="true" hidden="false" outlineLevel="0" max="774" min="774" style="146" width="13.7"/>
    <col collapsed="false" customWidth="true" hidden="false" outlineLevel="0" max="775" min="775" style="146" width="16.71"/>
    <col collapsed="false" customWidth="true" hidden="false" outlineLevel="0" max="776" min="776" style="146" width="15.71"/>
    <col collapsed="false" customWidth="true" hidden="false" outlineLevel="0" max="777" min="777" style="146" width="37.71"/>
    <col collapsed="false" customWidth="true" hidden="false" outlineLevel="0" max="1025" min="778" style="146" width="34.42"/>
  </cols>
  <sheetData>
    <row r="1" customFormat="false" ht="12.8" hidden="false" customHeight="false" outlineLevel="0" collapsed="false">
      <c r="B1" s="149"/>
    </row>
    <row r="2" s="2" customFormat="true" ht="12.8" hidden="false" customHeight="false" outlineLevel="0" collapsed="false">
      <c r="B2" s="150" t="s">
        <v>331</v>
      </c>
      <c r="C2" s="151" t="s">
        <v>332</v>
      </c>
      <c r="D2" s="114"/>
      <c r="E2" s="152"/>
      <c r="F2" s="153"/>
      <c r="I2" s="154"/>
    </row>
    <row r="3" s="2" customFormat="true" ht="12.8" hidden="false" customHeight="false" outlineLevel="0" collapsed="false">
      <c r="B3" s="150" t="s">
        <v>333</v>
      </c>
      <c r="C3" s="155"/>
      <c r="D3" s="155"/>
      <c r="E3" s="155"/>
      <c r="F3" s="155"/>
      <c r="G3" s="156"/>
      <c r="H3" s="156"/>
      <c r="I3" s="157"/>
    </row>
    <row r="4" s="2" customFormat="true" ht="12.8" hidden="false" customHeight="false" outlineLevel="0" collapsed="false">
      <c r="B4" s="150" t="s">
        <v>334</v>
      </c>
      <c r="C4" s="158" t="s">
        <v>335</v>
      </c>
      <c r="D4" s="158"/>
      <c r="E4" s="158"/>
      <c r="F4" s="158"/>
      <c r="I4" s="154"/>
    </row>
    <row r="5" s="2" customFormat="true" ht="12.8" hidden="false" customHeight="false" outlineLevel="0" collapsed="false">
      <c r="B5" s="150" t="s">
        <v>336</v>
      </c>
      <c r="C5" s="151" t="s">
        <v>337</v>
      </c>
      <c r="D5" s="146"/>
      <c r="E5" s="146"/>
      <c r="F5" s="159"/>
      <c r="I5" s="154"/>
    </row>
    <row r="6" customFormat="false" ht="12.8" hidden="false" customHeight="false" outlineLevel="0" collapsed="false">
      <c r="B6" s="149"/>
    </row>
    <row r="7" customFormat="false" ht="38.5" hidden="false" customHeight="true" outlineLevel="0" collapsed="false">
      <c r="B7" s="160" t="s">
        <v>338</v>
      </c>
      <c r="C7" s="160"/>
      <c r="D7" s="160"/>
      <c r="E7" s="160"/>
      <c r="F7" s="160"/>
      <c r="G7" s="160"/>
      <c r="H7" s="160"/>
      <c r="I7" s="160"/>
    </row>
    <row r="9" customFormat="false" ht="25" hidden="false" customHeight="false" outlineLevel="0" collapsed="false">
      <c r="B9" s="161" t="s">
        <v>62</v>
      </c>
      <c r="C9" s="162" t="s">
        <v>63</v>
      </c>
      <c r="D9" s="162" t="s">
        <v>64</v>
      </c>
      <c r="E9" s="162" t="s">
        <v>65</v>
      </c>
      <c r="F9" s="162" t="s">
        <v>66</v>
      </c>
      <c r="G9" s="162" t="s">
        <v>67</v>
      </c>
      <c r="H9" s="162" t="s">
        <v>68</v>
      </c>
      <c r="I9" s="162" t="s">
        <v>339</v>
      </c>
    </row>
    <row r="10" customFormat="false" ht="12.8" hidden="false" customHeight="false" outlineLevel="0" collapsed="false">
      <c r="C10" s="163"/>
      <c r="D10" s="163"/>
      <c r="E10" s="164"/>
      <c r="F10" s="164"/>
      <c r="G10" s="164"/>
      <c r="H10" s="164"/>
      <c r="I10" s="165"/>
    </row>
    <row r="11" s="166" customFormat="true" ht="13.8" hidden="false" customHeight="false" outlineLevel="0" collapsed="false">
      <c r="B11" s="167"/>
      <c r="C11" s="168" t="s">
        <v>340</v>
      </c>
      <c r="D11" s="169" t="s">
        <v>341</v>
      </c>
      <c r="E11" s="169"/>
      <c r="F11" s="168" t="s">
        <v>70</v>
      </c>
      <c r="G11" s="168"/>
      <c r="H11" s="168" t="n">
        <f aca="false">SUM(H14:H50)</f>
        <v>0</v>
      </c>
      <c r="I11" s="170"/>
    </row>
    <row r="12" customFormat="false" ht="12.8" hidden="false" customHeight="false" outlineLevel="0" collapsed="false">
      <c r="C12" s="171"/>
      <c r="D12" s="172"/>
      <c r="E12" s="173"/>
      <c r="F12" s="174"/>
      <c r="G12" s="175"/>
      <c r="H12" s="175"/>
      <c r="I12" s="176"/>
    </row>
    <row r="13" customFormat="false" ht="12.8" hidden="false" customHeight="false" outlineLevel="0" collapsed="false">
      <c r="B13" s="177"/>
      <c r="C13" s="178"/>
      <c r="D13" s="178" t="s">
        <v>71</v>
      </c>
      <c r="E13" s="178"/>
      <c r="F13" s="178"/>
      <c r="G13" s="178"/>
      <c r="H13" s="178"/>
      <c r="I13" s="179"/>
    </row>
    <row r="14" customFormat="false" ht="12.8" hidden="false" customHeight="false" outlineLevel="0" collapsed="false">
      <c r="B14" s="180"/>
      <c r="C14" s="171"/>
      <c r="D14" s="181"/>
      <c r="E14" s="173"/>
      <c r="F14" s="174"/>
      <c r="G14" s="175"/>
      <c r="H14" s="175"/>
      <c r="I14" s="176"/>
    </row>
    <row r="15" customFormat="false" ht="59.7" hidden="false" customHeight="false" outlineLevel="0" collapsed="false">
      <c r="B15" s="180" t="n">
        <f aca="false">1+COUNT(B$2:B14)</f>
        <v>1</v>
      </c>
      <c r="C15" s="171"/>
      <c r="D15" s="182" t="s">
        <v>342</v>
      </c>
      <c r="E15" s="183" t="s">
        <v>343</v>
      </c>
      <c r="F15" s="184" t="n">
        <v>76</v>
      </c>
      <c r="G15" s="185"/>
      <c r="H15" s="186" t="n">
        <f aca="false">ROUND(F15*G15,2)</f>
        <v>0</v>
      </c>
      <c r="I15" s="110" t="s">
        <v>344</v>
      </c>
    </row>
    <row r="16" customFormat="false" ht="12.8" hidden="false" customHeight="false" outlineLevel="0" collapsed="false">
      <c r="B16" s="180"/>
      <c r="D16" s="182"/>
      <c r="E16" s="183"/>
      <c r="F16" s="184"/>
      <c r="G16" s="186"/>
      <c r="H16" s="186"/>
      <c r="I16" s="176"/>
    </row>
    <row r="17" customFormat="false" ht="35" hidden="false" customHeight="false" outlineLevel="0" collapsed="false">
      <c r="B17" s="180" t="n">
        <f aca="false">1+COUNT(B$2:B16)</f>
        <v>2</v>
      </c>
      <c r="D17" s="182" t="s">
        <v>345</v>
      </c>
      <c r="E17" s="183" t="s">
        <v>346</v>
      </c>
      <c r="F17" s="184" t="n">
        <v>1721</v>
      </c>
      <c r="G17" s="185"/>
      <c r="H17" s="186" t="n">
        <f aca="false">ROUND(F17*G17,2)</f>
        <v>0</v>
      </c>
      <c r="I17" s="110" t="s">
        <v>347</v>
      </c>
    </row>
    <row r="18" customFormat="false" ht="12.8" hidden="false" customHeight="false" outlineLevel="0" collapsed="false">
      <c r="B18" s="180"/>
      <c r="D18" s="182"/>
      <c r="E18" s="183"/>
      <c r="F18" s="187"/>
      <c r="G18" s="186"/>
      <c r="H18" s="186"/>
      <c r="I18" s="188"/>
    </row>
    <row r="19" customFormat="false" ht="12.8" hidden="false" customHeight="false" outlineLevel="0" collapsed="false">
      <c r="B19" s="189"/>
      <c r="C19" s="178"/>
      <c r="D19" s="178" t="s">
        <v>348</v>
      </c>
      <c r="E19" s="178"/>
      <c r="F19" s="178"/>
      <c r="G19" s="178"/>
      <c r="H19" s="178"/>
      <c r="I19" s="179"/>
    </row>
    <row r="20" customFormat="false" ht="12.8" hidden="false" customHeight="false" outlineLevel="0" collapsed="false">
      <c r="B20" s="180"/>
      <c r="D20" s="182"/>
      <c r="E20" s="183"/>
      <c r="F20" s="187"/>
      <c r="G20" s="186"/>
      <c r="H20" s="186"/>
      <c r="I20" s="176"/>
    </row>
    <row r="21" customFormat="false" ht="49.95" hidden="false" customHeight="false" outlineLevel="0" collapsed="false">
      <c r="B21" s="180" t="n">
        <f aca="false">1+COUNT(B$2:B20)</f>
        <v>3</v>
      </c>
      <c r="D21" s="182" t="s">
        <v>349</v>
      </c>
      <c r="E21" s="183" t="s">
        <v>343</v>
      </c>
      <c r="F21" s="184" t="n">
        <v>1</v>
      </c>
      <c r="G21" s="185"/>
      <c r="H21" s="186" t="n">
        <f aca="false">ROUND(F21*G21,2)</f>
        <v>0</v>
      </c>
      <c r="I21" s="176"/>
    </row>
    <row r="22" customFormat="false" ht="12.8" hidden="false" customHeight="false" outlineLevel="0" collapsed="false">
      <c r="B22" s="180"/>
      <c r="D22" s="182"/>
      <c r="E22" s="183"/>
      <c r="F22" s="184"/>
      <c r="G22" s="186"/>
      <c r="H22" s="186"/>
      <c r="I22" s="176"/>
    </row>
    <row r="23" customFormat="false" ht="57.25" hidden="false" customHeight="false" outlineLevel="0" collapsed="false">
      <c r="B23" s="180" t="n">
        <f aca="false">1+COUNT(B$2:B22)</f>
        <v>4</v>
      </c>
      <c r="D23" s="182" t="s">
        <v>350</v>
      </c>
      <c r="E23" s="183"/>
      <c r="F23" s="184"/>
      <c r="G23" s="190"/>
      <c r="H23" s="186"/>
      <c r="I23" s="176"/>
    </row>
    <row r="24" customFormat="false" ht="12.8" hidden="false" customHeight="false" outlineLevel="0" collapsed="false">
      <c r="B24" s="180"/>
      <c r="D24" s="182"/>
      <c r="E24" s="183"/>
      <c r="F24" s="184"/>
      <c r="G24" s="186"/>
      <c r="H24" s="186"/>
      <c r="I24" s="176"/>
    </row>
    <row r="25" customFormat="false" ht="90" hidden="false" customHeight="false" outlineLevel="0" collapsed="false">
      <c r="B25" s="180" t="n">
        <f aca="false">1+COUNT(B$2:B24)</f>
        <v>5</v>
      </c>
      <c r="C25" s="134"/>
      <c r="D25" s="182" t="s">
        <v>351</v>
      </c>
      <c r="E25" s="183" t="s">
        <v>343</v>
      </c>
      <c r="F25" s="184" t="n">
        <v>3</v>
      </c>
      <c r="G25" s="185"/>
      <c r="H25" s="186" t="n">
        <f aca="false">ROUND(F25*G25,2)</f>
        <v>0</v>
      </c>
      <c r="I25" s="176"/>
    </row>
    <row r="26" customFormat="false" ht="12.8" hidden="false" customHeight="false" outlineLevel="0" collapsed="false">
      <c r="B26" s="180"/>
      <c r="C26" s="134"/>
      <c r="D26" s="182"/>
      <c r="E26" s="183"/>
      <c r="F26" s="184"/>
      <c r="G26" s="186"/>
      <c r="H26" s="186"/>
      <c r="I26" s="176"/>
    </row>
    <row r="27" customFormat="false" ht="13" hidden="false" customHeight="false" outlineLevel="0" collapsed="false">
      <c r="B27" s="180" t="n">
        <f aca="false">1+COUNT(B$2:B26)</f>
        <v>6</v>
      </c>
      <c r="C27" s="134"/>
      <c r="D27" s="182" t="s">
        <v>352</v>
      </c>
      <c r="E27" s="183" t="s">
        <v>346</v>
      </c>
      <c r="F27" s="184" t="n">
        <v>140</v>
      </c>
      <c r="G27" s="185"/>
      <c r="H27" s="186" t="n">
        <f aca="false">ROUND(F27*G27,2)</f>
        <v>0</v>
      </c>
      <c r="I27" s="176"/>
    </row>
    <row r="28" customFormat="false" ht="12.8" hidden="false" customHeight="false" outlineLevel="0" collapsed="false">
      <c r="B28" s="180"/>
      <c r="C28" s="134"/>
      <c r="D28" s="182"/>
      <c r="E28" s="183"/>
      <c r="F28" s="184"/>
      <c r="G28" s="186"/>
      <c r="H28" s="186"/>
      <c r="I28" s="176"/>
    </row>
    <row r="29" customFormat="false" ht="24" hidden="false" customHeight="false" outlineLevel="0" collapsed="false">
      <c r="B29" s="180" t="n">
        <f aca="false">1+COUNT(B$2:B28)</f>
        <v>7</v>
      </c>
      <c r="C29" s="134"/>
      <c r="D29" s="182" t="s">
        <v>353</v>
      </c>
      <c r="E29" s="183" t="s">
        <v>354</v>
      </c>
      <c r="F29" s="184" t="n">
        <v>380</v>
      </c>
      <c r="G29" s="185"/>
      <c r="H29" s="186" t="n">
        <f aca="false">ROUND(F29*G29,2)</f>
        <v>0</v>
      </c>
      <c r="I29" s="176"/>
    </row>
    <row r="30" customFormat="false" ht="12.8" hidden="false" customHeight="false" outlineLevel="0" collapsed="false">
      <c r="B30" s="180"/>
      <c r="C30" s="134"/>
      <c r="D30" s="182"/>
      <c r="E30" s="183"/>
      <c r="F30" s="184"/>
      <c r="G30" s="186"/>
      <c r="H30" s="186"/>
      <c r="I30" s="176"/>
    </row>
    <row r="31" customFormat="false" ht="35" hidden="false" customHeight="false" outlineLevel="0" collapsed="false">
      <c r="B31" s="180" t="n">
        <f aca="false">1+COUNT(B$2:B30)</f>
        <v>8</v>
      </c>
      <c r="C31" s="134"/>
      <c r="D31" s="110" t="s">
        <v>355</v>
      </c>
      <c r="E31" s="183" t="s">
        <v>346</v>
      </c>
      <c r="F31" s="191" t="n">
        <v>10</v>
      </c>
      <c r="G31" s="185"/>
      <c r="H31" s="186" t="n">
        <f aca="false">ROUND(F31*G31,2)</f>
        <v>0</v>
      </c>
      <c r="I31" s="176"/>
    </row>
    <row r="32" customFormat="false" ht="12.8" hidden="false" customHeight="false" outlineLevel="0" collapsed="false">
      <c r="B32" s="180"/>
      <c r="C32" s="134"/>
      <c r="D32" s="182"/>
      <c r="E32" s="183"/>
      <c r="F32" s="191"/>
      <c r="G32" s="186"/>
      <c r="H32" s="186"/>
      <c r="I32" s="176"/>
    </row>
    <row r="33" customFormat="false" ht="24" hidden="false" customHeight="false" outlineLevel="0" collapsed="false">
      <c r="B33" s="180" t="n">
        <f aca="false">1+COUNT(B$2:B32)</f>
        <v>9</v>
      </c>
      <c r="C33" s="134"/>
      <c r="D33" s="110" t="s">
        <v>356</v>
      </c>
      <c r="E33" s="183" t="s">
        <v>354</v>
      </c>
      <c r="F33" s="191" t="n">
        <v>80</v>
      </c>
      <c r="G33" s="185"/>
      <c r="H33" s="186" t="n">
        <f aca="false">ROUND(F33*G33,2)</f>
        <v>0</v>
      </c>
      <c r="I33" s="176"/>
    </row>
    <row r="34" customFormat="false" ht="12.8" hidden="false" customHeight="false" outlineLevel="0" collapsed="false">
      <c r="B34" s="180"/>
      <c r="C34" s="134"/>
      <c r="D34" s="182"/>
      <c r="E34" s="183"/>
      <c r="F34" s="191"/>
      <c r="G34" s="186"/>
      <c r="H34" s="186"/>
      <c r="I34" s="176"/>
    </row>
    <row r="35" customFormat="false" ht="24" hidden="false" customHeight="false" outlineLevel="0" collapsed="false">
      <c r="B35" s="180" t="n">
        <f aca="false">1+COUNT(B$2:B32)</f>
        <v>9</v>
      </c>
      <c r="C35" s="134"/>
      <c r="D35" s="192" t="s">
        <v>357</v>
      </c>
      <c r="E35" s="183" t="s">
        <v>346</v>
      </c>
      <c r="F35" s="191" t="n">
        <v>110</v>
      </c>
      <c r="G35" s="185"/>
      <c r="H35" s="186" t="n">
        <f aca="false">ROUND(F35*G35,2)</f>
        <v>0</v>
      </c>
      <c r="I35" s="176"/>
    </row>
    <row r="36" customFormat="false" ht="12.8" hidden="false" customHeight="false" outlineLevel="0" collapsed="false">
      <c r="B36" s="180"/>
      <c r="C36" s="134"/>
      <c r="D36" s="182"/>
      <c r="E36" s="183"/>
      <c r="F36" s="191"/>
      <c r="G36" s="186"/>
      <c r="H36" s="186"/>
      <c r="I36" s="176"/>
    </row>
    <row r="37" customFormat="false" ht="35" hidden="false" customHeight="false" outlineLevel="0" collapsed="false">
      <c r="B37" s="180" t="n">
        <f aca="false">1+COUNT(B$2:B36)</f>
        <v>11</v>
      </c>
      <c r="C37" s="134"/>
      <c r="D37" s="182" t="s">
        <v>358</v>
      </c>
      <c r="E37" s="183" t="s">
        <v>346</v>
      </c>
      <c r="F37" s="191" t="n">
        <v>110</v>
      </c>
      <c r="G37" s="185"/>
      <c r="H37" s="186" t="n">
        <f aca="false">ROUND(F37*G37,2)</f>
        <v>0</v>
      </c>
      <c r="I37" s="176"/>
    </row>
    <row r="38" customFormat="false" ht="12.8" hidden="false" customHeight="false" outlineLevel="0" collapsed="false">
      <c r="B38" s="180"/>
      <c r="C38" s="134"/>
      <c r="D38" s="182"/>
      <c r="E38" s="183"/>
      <c r="F38" s="191"/>
      <c r="G38" s="186"/>
      <c r="H38" s="186"/>
      <c r="I38" s="176"/>
    </row>
    <row r="39" customFormat="false" ht="24" hidden="false" customHeight="false" outlineLevel="0" collapsed="false">
      <c r="B39" s="180" t="n">
        <f aca="false">1+COUNT(B$2:B38)</f>
        <v>12</v>
      </c>
      <c r="C39" s="134"/>
      <c r="D39" s="192" t="s">
        <v>359</v>
      </c>
      <c r="E39" s="183" t="s">
        <v>354</v>
      </c>
      <c r="F39" s="191" t="n">
        <v>280</v>
      </c>
      <c r="G39" s="185"/>
      <c r="H39" s="186" t="n">
        <f aca="false">ROUND(F39*G39,2)</f>
        <v>0</v>
      </c>
      <c r="I39" s="176"/>
    </row>
    <row r="40" customFormat="false" ht="12.8" hidden="false" customHeight="false" outlineLevel="0" collapsed="false">
      <c r="B40" s="180"/>
      <c r="C40" s="134"/>
      <c r="D40" s="182"/>
      <c r="E40" s="183"/>
      <c r="F40" s="191"/>
      <c r="G40" s="186"/>
      <c r="H40" s="186"/>
      <c r="I40" s="176"/>
    </row>
    <row r="41" customFormat="false" ht="24" hidden="false" customHeight="false" outlineLevel="0" collapsed="false">
      <c r="B41" s="180" t="n">
        <f aca="false">1+COUNT(B$2:B40)</f>
        <v>13</v>
      </c>
      <c r="C41" s="134"/>
      <c r="D41" s="192" t="s">
        <v>91</v>
      </c>
      <c r="E41" s="183" t="s">
        <v>343</v>
      </c>
      <c r="F41" s="191" t="n">
        <v>2</v>
      </c>
      <c r="G41" s="185"/>
      <c r="H41" s="186" t="n">
        <f aca="false">ROUND(F41*G41,2)</f>
        <v>0</v>
      </c>
      <c r="I41" s="176"/>
    </row>
    <row r="42" customFormat="false" ht="12.8" hidden="false" customHeight="false" outlineLevel="0" collapsed="false">
      <c r="B42" s="180"/>
      <c r="C42" s="134"/>
      <c r="D42" s="182"/>
      <c r="E42" s="183"/>
      <c r="F42" s="191"/>
      <c r="G42" s="186"/>
      <c r="H42" s="186"/>
      <c r="I42" s="176"/>
    </row>
    <row r="43" customFormat="false" ht="35" hidden="false" customHeight="false" outlineLevel="0" collapsed="false">
      <c r="B43" s="193" t="n">
        <f aca="false">1+COUNT(B$2:B38)</f>
        <v>12</v>
      </c>
      <c r="C43" s="134"/>
      <c r="D43" s="110" t="s">
        <v>360</v>
      </c>
      <c r="E43" s="194" t="s">
        <v>346</v>
      </c>
      <c r="F43" s="195" t="n">
        <v>59</v>
      </c>
      <c r="G43" s="196"/>
      <c r="H43" s="186" t="n">
        <f aca="false">ROUND(F43*G43,2)</f>
        <v>0</v>
      </c>
      <c r="I43" s="176"/>
    </row>
    <row r="44" customFormat="false" ht="12.8" hidden="false" customHeight="false" outlineLevel="0" collapsed="false">
      <c r="B44" s="193"/>
      <c r="C44" s="134"/>
      <c r="D44" s="110"/>
      <c r="E44" s="194"/>
      <c r="F44" s="195"/>
      <c r="G44" s="190"/>
      <c r="H44" s="190"/>
      <c r="I44" s="176"/>
    </row>
    <row r="45" customFormat="false" ht="35" hidden="false" customHeight="false" outlineLevel="0" collapsed="false">
      <c r="B45" s="193" t="n">
        <f aca="false">1+COUNT(B$2:B40)</f>
        <v>13</v>
      </c>
      <c r="C45" s="134"/>
      <c r="D45" s="110" t="s">
        <v>361</v>
      </c>
      <c r="E45" s="194" t="s">
        <v>346</v>
      </c>
      <c r="F45" s="195" t="n">
        <v>420</v>
      </c>
      <c r="G45" s="196"/>
      <c r="H45" s="186" t="n">
        <f aca="false">ROUND(F45*G45,2)</f>
        <v>0</v>
      </c>
      <c r="I45" s="176"/>
    </row>
    <row r="46" customFormat="false" ht="12.8" hidden="false" customHeight="false" outlineLevel="0" collapsed="false">
      <c r="B46" s="193"/>
      <c r="C46" s="134"/>
      <c r="D46" s="110"/>
      <c r="E46" s="194"/>
      <c r="F46" s="195"/>
      <c r="G46" s="190"/>
      <c r="H46" s="190"/>
      <c r="I46" s="176"/>
    </row>
    <row r="47" customFormat="false" ht="35" hidden="false" customHeight="false" outlineLevel="0" collapsed="false">
      <c r="B47" s="193" t="n">
        <f aca="false">1+COUNT(B$2:B46)</f>
        <v>16</v>
      </c>
      <c r="C47" s="134"/>
      <c r="D47" s="110" t="s">
        <v>362</v>
      </c>
      <c r="E47" s="194" t="s">
        <v>343</v>
      </c>
      <c r="F47" s="195" t="n">
        <v>12</v>
      </c>
      <c r="G47" s="196"/>
      <c r="H47" s="186" t="n">
        <f aca="false">ROUND(F47*G47,2)</f>
        <v>0</v>
      </c>
      <c r="I47" s="176"/>
    </row>
    <row r="48" customFormat="false" ht="12.8" hidden="false" customHeight="false" outlineLevel="0" collapsed="false">
      <c r="B48" s="193"/>
      <c r="C48" s="134"/>
      <c r="D48" s="110"/>
      <c r="E48" s="194"/>
      <c r="F48" s="195"/>
      <c r="G48" s="190"/>
      <c r="H48" s="190"/>
      <c r="I48" s="176"/>
    </row>
    <row r="49" customFormat="false" ht="35" hidden="false" customHeight="false" outlineLevel="0" collapsed="false">
      <c r="B49" s="193" t="n">
        <f aca="false">1+COUNT(B$2:B48)</f>
        <v>17</v>
      </c>
      <c r="C49" s="134"/>
      <c r="D49" s="110" t="s">
        <v>363</v>
      </c>
      <c r="E49" s="194" t="s">
        <v>343</v>
      </c>
      <c r="F49" s="195" t="n">
        <v>1</v>
      </c>
      <c r="G49" s="196"/>
      <c r="H49" s="186" t="n">
        <f aca="false">ROUND(F49*G49,2)</f>
        <v>0</v>
      </c>
      <c r="I49" s="176"/>
    </row>
    <row r="50" customFormat="false" ht="12.8" hidden="false" customHeight="false" outlineLevel="0" collapsed="false">
      <c r="B50" s="180"/>
      <c r="C50" s="134"/>
      <c r="D50" s="182"/>
      <c r="E50" s="183"/>
      <c r="F50" s="187"/>
      <c r="G50" s="186"/>
      <c r="H50" s="186"/>
      <c r="I50" s="176"/>
    </row>
    <row r="51" customFormat="false" ht="12.8" hidden="false" customHeight="false" outlineLevel="0" collapsed="false">
      <c r="B51" s="197"/>
      <c r="C51" s="168" t="s">
        <v>364</v>
      </c>
      <c r="D51" s="169" t="s">
        <v>365</v>
      </c>
      <c r="E51" s="169"/>
      <c r="F51" s="168" t="s">
        <v>141</v>
      </c>
      <c r="G51" s="168"/>
      <c r="H51" s="168" t="n">
        <f aca="false">SUM(H52:H83)</f>
        <v>0</v>
      </c>
      <c r="I51" s="198"/>
    </row>
    <row r="52" customFormat="false" ht="12.8" hidden="false" customHeight="false" outlineLevel="0" collapsed="false">
      <c r="B52" s="180"/>
      <c r="C52" s="171"/>
      <c r="D52" s="181"/>
      <c r="E52" s="199"/>
      <c r="G52" s="175"/>
      <c r="H52" s="175"/>
      <c r="I52" s="176"/>
    </row>
    <row r="53" customFormat="false" ht="57" hidden="false" customHeight="false" outlineLevel="0" collapsed="false">
      <c r="B53" s="180" t="n">
        <f aca="false">1+COUNT(B$2:B52)</f>
        <v>18</v>
      </c>
      <c r="C53" s="171"/>
      <c r="D53" s="182" t="s">
        <v>366</v>
      </c>
      <c r="E53" s="183" t="s">
        <v>367</v>
      </c>
      <c r="F53" s="184" t="n">
        <f aca="false">2253+186</f>
        <v>2439</v>
      </c>
      <c r="G53" s="185"/>
      <c r="H53" s="186" t="n">
        <f aca="false">ROUND(F53*G53,2)</f>
        <v>0</v>
      </c>
      <c r="I53" s="176"/>
    </row>
    <row r="54" customFormat="false" ht="12.8" hidden="false" customHeight="false" outlineLevel="0" collapsed="false">
      <c r="B54" s="180"/>
      <c r="C54" s="171"/>
      <c r="D54" s="182"/>
      <c r="E54" s="183"/>
      <c r="F54" s="184"/>
      <c r="G54" s="186"/>
      <c r="H54" s="186"/>
      <c r="I54" s="176"/>
    </row>
    <row r="55" customFormat="false" ht="68" hidden="false" customHeight="false" outlineLevel="0" collapsed="false">
      <c r="B55" s="180" t="n">
        <f aca="false">1+COUNT(B$2:B54)</f>
        <v>19</v>
      </c>
      <c r="C55" s="171"/>
      <c r="D55" s="182" t="s">
        <v>368</v>
      </c>
      <c r="E55" s="183" t="s">
        <v>367</v>
      </c>
      <c r="F55" s="184" t="n">
        <f aca="false">2058+119</f>
        <v>2177</v>
      </c>
      <c r="G55" s="185"/>
      <c r="H55" s="186" t="n">
        <f aca="false">ROUND(F55*G55,2)</f>
        <v>0</v>
      </c>
      <c r="I55" s="176"/>
    </row>
    <row r="56" customFormat="false" ht="12.8" hidden="false" customHeight="false" outlineLevel="0" collapsed="false">
      <c r="B56" s="180"/>
      <c r="C56" s="171"/>
      <c r="D56" s="182"/>
      <c r="E56" s="183"/>
      <c r="F56" s="184"/>
      <c r="G56" s="186"/>
      <c r="H56" s="186"/>
      <c r="I56" s="176"/>
    </row>
    <row r="57" customFormat="false" ht="68" hidden="false" customHeight="false" outlineLevel="0" collapsed="false">
      <c r="B57" s="180" t="n">
        <f aca="false">1+COUNT(B$2:B56)</f>
        <v>20</v>
      </c>
      <c r="C57" s="171"/>
      <c r="D57" s="182" t="s">
        <v>369</v>
      </c>
      <c r="E57" s="183" t="s">
        <v>367</v>
      </c>
      <c r="F57" s="184" t="n">
        <v>1170</v>
      </c>
      <c r="G57" s="185"/>
      <c r="H57" s="186" t="n">
        <f aca="false">ROUND(F57*G57,2)</f>
        <v>0</v>
      </c>
      <c r="I57" s="176"/>
    </row>
    <row r="58" customFormat="false" ht="12.8" hidden="false" customHeight="false" outlineLevel="0" collapsed="false">
      <c r="B58" s="180"/>
      <c r="C58" s="171"/>
      <c r="D58" s="182"/>
      <c r="E58" s="183"/>
      <c r="F58" s="184"/>
      <c r="G58" s="186"/>
      <c r="H58" s="186"/>
      <c r="I58" s="176"/>
    </row>
    <row r="59" customFormat="false" ht="57" hidden="false" customHeight="false" outlineLevel="0" collapsed="false">
      <c r="B59" s="180" t="n">
        <f aca="false">1+COUNT(B$2:B58)</f>
        <v>21</v>
      </c>
      <c r="C59" s="171"/>
      <c r="D59" s="182" t="s">
        <v>370</v>
      </c>
      <c r="E59" s="183" t="s">
        <v>367</v>
      </c>
      <c r="F59" s="184" t="n">
        <v>5</v>
      </c>
      <c r="G59" s="185"/>
      <c r="H59" s="186" t="n">
        <f aca="false">ROUND(F59*G59,2)</f>
        <v>0</v>
      </c>
      <c r="I59" s="176"/>
    </row>
    <row r="60" customFormat="false" ht="12.8" hidden="false" customHeight="false" outlineLevel="0" collapsed="false">
      <c r="B60" s="180"/>
      <c r="D60" s="182"/>
      <c r="E60" s="183"/>
      <c r="F60" s="184"/>
      <c r="G60" s="186"/>
      <c r="H60" s="186"/>
      <c r="I60" s="176"/>
    </row>
    <row r="61" customFormat="false" ht="12.8" hidden="false" customHeight="false" outlineLevel="0" collapsed="false">
      <c r="B61" s="180"/>
      <c r="D61" s="110"/>
      <c r="E61" s="183"/>
      <c r="F61" s="184"/>
      <c r="G61" s="186"/>
      <c r="H61" s="186"/>
      <c r="I61" s="176"/>
    </row>
    <row r="62" customFormat="false" ht="46" hidden="false" customHeight="false" outlineLevel="0" collapsed="false">
      <c r="B62" s="180" t="n">
        <f aca="false">1+COUNT(B$2:B61)</f>
        <v>22</v>
      </c>
      <c r="D62" s="110" t="s">
        <v>371</v>
      </c>
      <c r="E62" s="183" t="s">
        <v>367</v>
      </c>
      <c r="F62" s="184" t="n">
        <f aca="false">113+10</f>
        <v>123</v>
      </c>
      <c r="G62" s="185"/>
      <c r="H62" s="186" t="n">
        <f aca="false">ROUND(F62*G62,2)</f>
        <v>0</v>
      </c>
      <c r="I62" s="176"/>
    </row>
    <row r="63" customFormat="false" ht="12.8" hidden="false" customHeight="false" outlineLevel="0" collapsed="false">
      <c r="B63" s="180"/>
      <c r="D63" s="110"/>
      <c r="E63" s="183"/>
      <c r="F63" s="184"/>
      <c r="G63" s="186"/>
      <c r="H63" s="186"/>
      <c r="I63" s="176"/>
    </row>
    <row r="64" customFormat="false" ht="12.8" hidden="false" customHeight="false" outlineLevel="0" collapsed="false">
      <c r="B64" s="180"/>
      <c r="D64" s="182"/>
      <c r="E64" s="183"/>
      <c r="F64" s="184"/>
      <c r="G64" s="186"/>
      <c r="H64" s="186"/>
      <c r="I64" s="176"/>
    </row>
    <row r="65" customFormat="false" ht="35" hidden="false" customHeight="false" outlineLevel="0" collapsed="false">
      <c r="B65" s="180" t="n">
        <f aca="false">1+COUNT(B$2:B64)</f>
        <v>23</v>
      </c>
      <c r="D65" s="182" t="s">
        <v>372</v>
      </c>
      <c r="E65" s="183" t="s">
        <v>354</v>
      </c>
      <c r="F65" s="184" t="n">
        <f aca="false">2280+170</f>
        <v>2450</v>
      </c>
      <c r="G65" s="185"/>
      <c r="H65" s="186" t="n">
        <f aca="false">ROUND(F65*G65,2)</f>
        <v>0</v>
      </c>
      <c r="I65" s="176"/>
    </row>
    <row r="66" customFormat="false" ht="12.8" hidden="false" customHeight="false" outlineLevel="0" collapsed="false">
      <c r="B66" s="180"/>
      <c r="D66" s="182"/>
      <c r="E66" s="183"/>
      <c r="F66" s="184"/>
      <c r="G66" s="186"/>
      <c r="H66" s="186"/>
      <c r="I66" s="176"/>
    </row>
    <row r="67" customFormat="false" ht="68" hidden="false" customHeight="false" outlineLevel="0" collapsed="false">
      <c r="B67" s="180" t="n">
        <f aca="false">1+COUNT(B$2:B66)</f>
        <v>24</v>
      </c>
      <c r="D67" s="110" t="s">
        <v>373</v>
      </c>
      <c r="E67" s="183" t="s">
        <v>367</v>
      </c>
      <c r="F67" s="184" t="n">
        <f aca="false">552+32</f>
        <v>584</v>
      </c>
      <c r="G67" s="185"/>
      <c r="H67" s="186" t="n">
        <f aca="false">ROUND(F67*G67,2)</f>
        <v>0</v>
      </c>
      <c r="I67" s="176"/>
    </row>
    <row r="68" customFormat="false" ht="12.8" hidden="false" customHeight="false" outlineLevel="0" collapsed="false">
      <c r="B68" s="180"/>
      <c r="D68" s="110"/>
      <c r="E68" s="183"/>
      <c r="F68" s="184"/>
      <c r="G68" s="186"/>
      <c r="H68" s="186"/>
      <c r="I68" s="176"/>
    </row>
    <row r="69" customFormat="false" ht="68" hidden="false" customHeight="false" outlineLevel="0" collapsed="false">
      <c r="B69" s="180" t="n">
        <f aca="false">1+COUNT(B$2:B68)</f>
        <v>25</v>
      </c>
      <c r="C69" s="200"/>
      <c r="D69" s="110" t="s">
        <v>374</v>
      </c>
      <c r="E69" s="194" t="s">
        <v>367</v>
      </c>
      <c r="F69" s="184" t="n">
        <f aca="false">1172+76</f>
        <v>1248</v>
      </c>
      <c r="G69" s="185"/>
      <c r="H69" s="186" t="n">
        <f aca="false">ROUND(F69*G69,2)</f>
        <v>0</v>
      </c>
      <c r="I69" s="176"/>
    </row>
    <row r="70" customFormat="false" ht="12.8" hidden="false" customHeight="false" outlineLevel="0" collapsed="false">
      <c r="B70" s="180"/>
      <c r="D70" s="182"/>
      <c r="E70" s="183"/>
      <c r="F70" s="184"/>
      <c r="G70" s="186"/>
      <c r="H70" s="186"/>
      <c r="I70" s="176"/>
    </row>
    <row r="71" customFormat="false" ht="90" hidden="false" customHeight="false" outlineLevel="0" collapsed="false">
      <c r="B71" s="180" t="n">
        <f aca="false">1+COUNT(B$2:B70)</f>
        <v>26</v>
      </c>
      <c r="D71" s="182" t="s">
        <v>375</v>
      </c>
      <c r="E71" s="183" t="s">
        <v>367</v>
      </c>
      <c r="F71" s="184" t="n">
        <f aca="false">2491+195</f>
        <v>2686</v>
      </c>
      <c r="G71" s="185"/>
      <c r="H71" s="186" t="n">
        <f aca="false">ROUND(F71*G71,2)</f>
        <v>0</v>
      </c>
      <c r="I71" s="176"/>
    </row>
    <row r="72" customFormat="false" ht="12.8" hidden="false" customHeight="false" outlineLevel="0" collapsed="false">
      <c r="B72" s="180"/>
      <c r="D72" s="182"/>
      <c r="E72" s="183"/>
      <c r="F72" s="184"/>
      <c r="G72" s="186"/>
      <c r="H72" s="186"/>
      <c r="I72" s="176"/>
    </row>
    <row r="73" customFormat="false" ht="46" hidden="false" customHeight="false" outlineLevel="0" collapsed="false">
      <c r="B73" s="180" t="n">
        <f aca="false">1+COUNT(B$2:B72)</f>
        <v>27</v>
      </c>
      <c r="D73" s="110" t="s">
        <v>376</v>
      </c>
      <c r="E73" s="194" t="s">
        <v>367</v>
      </c>
      <c r="F73" s="184" t="n">
        <v>228</v>
      </c>
      <c r="G73" s="185"/>
      <c r="H73" s="186" t="n">
        <f aca="false">ROUND(F73*G73,2)</f>
        <v>0</v>
      </c>
    </row>
    <row r="74" customFormat="false" ht="12.8" hidden="false" customHeight="false" outlineLevel="0" collapsed="false">
      <c r="B74" s="180"/>
      <c r="D74" s="182"/>
      <c r="E74" s="183"/>
      <c r="F74" s="184"/>
      <c r="G74" s="186"/>
      <c r="H74" s="186"/>
      <c r="I74" s="176"/>
    </row>
    <row r="75" customFormat="false" ht="20.85" hidden="false" customHeight="false" outlineLevel="0" collapsed="false">
      <c r="B75" s="180" t="n">
        <f aca="false">1+COUNT(B$2:B74)</f>
        <v>28</v>
      </c>
      <c r="D75" s="110" t="s">
        <v>377</v>
      </c>
      <c r="E75" s="183" t="s">
        <v>354</v>
      </c>
      <c r="F75" s="184" t="n">
        <v>1600</v>
      </c>
      <c r="G75" s="185"/>
      <c r="H75" s="186" t="n">
        <f aca="false">ROUND(F75*G75,2)</f>
        <v>0</v>
      </c>
      <c r="I75" s="176"/>
    </row>
    <row r="76" customFormat="false" ht="12.8" hidden="false" customHeight="false" outlineLevel="0" collapsed="false">
      <c r="B76" s="180"/>
      <c r="D76" s="182"/>
      <c r="E76" s="183"/>
      <c r="F76" s="184"/>
      <c r="G76" s="186"/>
      <c r="H76" s="186"/>
      <c r="I76" s="176"/>
    </row>
    <row r="77" customFormat="false" ht="12.8" hidden="false" customHeight="false" outlineLevel="0" collapsed="false">
      <c r="B77" s="180" t="n">
        <f aca="false">1+COUNT(B$2:B76)</f>
        <v>29</v>
      </c>
      <c r="D77" s="110" t="s">
        <v>243</v>
      </c>
      <c r="E77" s="183" t="s">
        <v>354</v>
      </c>
      <c r="F77" s="184" t="n">
        <v>1600</v>
      </c>
      <c r="G77" s="185"/>
      <c r="H77" s="186" t="n">
        <f aca="false">ROUND(F77*G77,2)</f>
        <v>0</v>
      </c>
      <c r="I77" s="176"/>
    </row>
    <row r="78" customFormat="false" ht="12.8" hidden="false" customHeight="false" outlineLevel="0" collapsed="false">
      <c r="B78" s="180"/>
      <c r="D78" s="182"/>
      <c r="E78" s="183"/>
      <c r="F78" s="187"/>
      <c r="G78" s="186"/>
      <c r="H78" s="186"/>
      <c r="I78" s="176"/>
    </row>
    <row r="79" customFormat="false" ht="12.8" hidden="false" customHeight="false" outlineLevel="0" collapsed="false">
      <c r="B79" s="189"/>
      <c r="C79" s="178"/>
      <c r="D79" s="178" t="s">
        <v>378</v>
      </c>
      <c r="E79" s="178"/>
      <c r="F79" s="178"/>
      <c r="G79" s="178"/>
      <c r="H79" s="178"/>
      <c r="I79" s="179"/>
    </row>
    <row r="80" customFormat="false" ht="12.8" hidden="false" customHeight="false" outlineLevel="0" collapsed="false">
      <c r="B80" s="180"/>
      <c r="D80" s="182"/>
      <c r="E80" s="183"/>
      <c r="F80" s="187"/>
      <c r="G80" s="186"/>
      <c r="H80" s="186"/>
      <c r="I80" s="176"/>
    </row>
    <row r="81" customFormat="false" ht="12.8" hidden="false" customHeight="false" outlineLevel="0" collapsed="false">
      <c r="B81" s="180" t="n">
        <f aca="false">1+COUNT(B$2:B80)</f>
        <v>30</v>
      </c>
      <c r="D81" s="110" t="s">
        <v>246</v>
      </c>
      <c r="E81" s="183"/>
      <c r="F81" s="184"/>
      <c r="G81" s="186"/>
      <c r="H81" s="186"/>
      <c r="I81" s="176"/>
    </row>
    <row r="82" customFormat="false" ht="12.8" hidden="false" customHeight="false" outlineLevel="0" collapsed="false">
      <c r="B82" s="180"/>
      <c r="D82" s="182"/>
      <c r="E82" s="183"/>
      <c r="F82" s="187"/>
      <c r="G82" s="186"/>
      <c r="H82" s="186"/>
      <c r="I82" s="176"/>
    </row>
    <row r="83" customFormat="false" ht="24" hidden="false" customHeight="false" outlineLevel="0" collapsed="false">
      <c r="B83" s="180" t="n">
        <f aca="false">1+COUNT(B$2:B82)</f>
        <v>31</v>
      </c>
      <c r="D83" s="110" t="s">
        <v>379</v>
      </c>
      <c r="E83" s="183" t="s">
        <v>367</v>
      </c>
      <c r="F83" s="184" t="n">
        <f aca="false">5482+305</f>
        <v>5787</v>
      </c>
      <c r="G83" s="185"/>
      <c r="H83" s="186" t="n">
        <f aca="false">ROUND(F83*G83,2)</f>
        <v>0</v>
      </c>
      <c r="I83" s="176"/>
    </row>
    <row r="84" customFormat="false" ht="34.35" hidden="false" customHeight="false" outlineLevel="0" collapsed="false">
      <c r="B84" s="180"/>
      <c r="D84" s="138" t="s">
        <v>169</v>
      </c>
      <c r="E84" s="183"/>
      <c r="F84" s="187"/>
      <c r="G84" s="186"/>
      <c r="H84" s="186"/>
      <c r="I84" s="176"/>
    </row>
    <row r="85" s="166" customFormat="true" ht="13.8" hidden="false" customHeight="false" outlineLevel="0" collapsed="false">
      <c r="B85" s="197"/>
      <c r="C85" s="168" t="s">
        <v>380</v>
      </c>
      <c r="D85" s="201" t="s">
        <v>381</v>
      </c>
      <c r="E85" s="168"/>
      <c r="F85" s="168"/>
      <c r="G85" s="168"/>
      <c r="H85" s="168" t="n">
        <f aca="false">SUM(H89:H231)</f>
        <v>0</v>
      </c>
      <c r="I85" s="198"/>
    </row>
    <row r="86" customFormat="false" ht="12.8" hidden="false" customHeight="false" outlineLevel="0" collapsed="false">
      <c r="B86" s="180"/>
      <c r="C86" s="171"/>
      <c r="D86" s="181"/>
      <c r="E86" s="199"/>
      <c r="F86" s="174"/>
      <c r="G86" s="175"/>
      <c r="H86" s="175"/>
      <c r="I86" s="176"/>
    </row>
    <row r="87" customFormat="false" ht="12.8" hidden="false" customHeight="false" outlineLevel="0" collapsed="false">
      <c r="B87" s="178"/>
      <c r="C87" s="178"/>
      <c r="D87" s="178" t="s">
        <v>382</v>
      </c>
      <c r="E87" s="178"/>
      <c r="F87" s="178"/>
      <c r="G87" s="178"/>
      <c r="H87" s="178"/>
      <c r="I87" s="179"/>
    </row>
    <row r="88" customFormat="false" ht="12.8" hidden="false" customHeight="false" outlineLevel="0" collapsed="false">
      <c r="B88" s="180"/>
      <c r="C88" s="171"/>
      <c r="D88" s="181"/>
      <c r="E88" s="199"/>
      <c r="F88" s="174"/>
      <c r="G88" s="175"/>
      <c r="H88" s="175"/>
      <c r="I88" s="176"/>
    </row>
    <row r="89" customFormat="false" ht="35" hidden="false" customHeight="false" outlineLevel="0" collapsed="false">
      <c r="B89" s="180" t="n">
        <f aca="false">1+COUNT(B$2:B88)</f>
        <v>32</v>
      </c>
      <c r="C89" s="171"/>
      <c r="D89" s="202" t="s">
        <v>383</v>
      </c>
      <c r="E89" s="183" t="s">
        <v>354</v>
      </c>
      <c r="F89" s="184" t="n">
        <v>10</v>
      </c>
      <c r="G89" s="185"/>
      <c r="H89" s="186" t="n">
        <f aca="false">ROUND(F89*G89,2)</f>
        <v>0</v>
      </c>
      <c r="I89" s="176"/>
    </row>
    <row r="90" customFormat="false" ht="12.8" hidden="false" customHeight="false" outlineLevel="0" collapsed="false">
      <c r="B90" s="180"/>
      <c r="C90" s="171"/>
      <c r="D90" s="203" t="s">
        <v>384</v>
      </c>
      <c r="E90" s="183"/>
      <c r="F90" s="184"/>
      <c r="G90" s="186"/>
      <c r="H90" s="186"/>
      <c r="I90" s="176"/>
    </row>
    <row r="91" customFormat="false" ht="35" hidden="false" customHeight="false" outlineLevel="0" collapsed="false">
      <c r="B91" s="180" t="n">
        <f aca="false">1+COUNT(B$2:B90)</f>
        <v>33</v>
      </c>
      <c r="C91" s="171"/>
      <c r="D91" s="202" t="s">
        <v>385</v>
      </c>
      <c r="E91" s="183" t="s">
        <v>83</v>
      </c>
      <c r="F91" s="184" t="n">
        <v>1</v>
      </c>
      <c r="G91" s="185"/>
      <c r="H91" s="186" t="n">
        <f aca="false">ROUND(F91*G91,2)</f>
        <v>0</v>
      </c>
      <c r="I91" s="176"/>
    </row>
    <row r="92" customFormat="false" ht="12.8" hidden="false" customHeight="false" outlineLevel="0" collapsed="false">
      <c r="B92" s="180"/>
      <c r="C92" s="171"/>
      <c r="D92" s="181"/>
      <c r="E92" s="199"/>
      <c r="F92" s="174"/>
      <c r="G92" s="175"/>
      <c r="H92" s="175"/>
      <c r="I92" s="176"/>
    </row>
    <row r="93" customFormat="false" ht="12.8" hidden="false" customHeight="false" outlineLevel="0" collapsed="false">
      <c r="B93" s="178"/>
      <c r="C93" s="178"/>
      <c r="D93" s="178" t="s">
        <v>386</v>
      </c>
      <c r="E93" s="178"/>
      <c r="F93" s="178"/>
      <c r="G93" s="178"/>
      <c r="H93" s="178"/>
      <c r="I93" s="179"/>
    </row>
    <row r="94" customFormat="false" ht="12.8" hidden="false" customHeight="false" outlineLevel="0" collapsed="false">
      <c r="B94" s="180"/>
      <c r="C94" s="171"/>
      <c r="D94" s="181"/>
      <c r="E94" s="199"/>
      <c r="F94" s="174"/>
      <c r="G94" s="175"/>
      <c r="H94" s="175"/>
      <c r="I94" s="176"/>
    </row>
    <row r="95" customFormat="false" ht="90" hidden="false" customHeight="false" outlineLevel="0" collapsed="false">
      <c r="B95" s="180" t="n">
        <f aca="false">1+COUNT(B$2:B94)</f>
        <v>34</v>
      </c>
      <c r="C95" s="171"/>
      <c r="D95" s="202" t="s">
        <v>387</v>
      </c>
      <c r="E95" s="183" t="s">
        <v>346</v>
      </c>
      <c r="F95" s="184" t="n">
        <v>130</v>
      </c>
      <c r="G95" s="185"/>
      <c r="H95" s="186" t="n">
        <f aca="false">ROUND(F95*G95,2)</f>
        <v>0</v>
      </c>
      <c r="I95" s="176"/>
    </row>
    <row r="96" customFormat="false" ht="12.8" hidden="false" customHeight="false" outlineLevel="0" collapsed="false">
      <c r="B96" s="180"/>
      <c r="C96" s="171"/>
      <c r="D96" s="181"/>
      <c r="E96" s="199"/>
      <c r="F96" s="174"/>
      <c r="G96" s="175"/>
      <c r="H96" s="175"/>
      <c r="I96" s="176"/>
    </row>
    <row r="97" customFormat="false" ht="57" hidden="false" customHeight="false" outlineLevel="0" collapsed="false">
      <c r="B97" s="180" t="n">
        <f aca="false">1+COUNT(B$2:B96)</f>
        <v>35</v>
      </c>
      <c r="C97" s="171"/>
      <c r="D97" s="202" t="s">
        <v>388</v>
      </c>
      <c r="E97" s="183" t="s">
        <v>346</v>
      </c>
      <c r="F97" s="184" t="n">
        <v>110</v>
      </c>
      <c r="G97" s="185"/>
      <c r="H97" s="186" t="n">
        <f aca="false">ROUND(F97*G97,2)</f>
        <v>0</v>
      </c>
      <c r="I97" s="176"/>
    </row>
    <row r="98" customFormat="false" ht="12.8" hidden="false" customHeight="false" outlineLevel="0" collapsed="false">
      <c r="B98" s="180"/>
      <c r="C98" s="171"/>
      <c r="D98" s="202"/>
      <c r="E98" s="183"/>
      <c r="F98" s="184"/>
      <c r="G98" s="186"/>
      <c r="H98" s="186"/>
      <c r="I98" s="176"/>
    </row>
    <row r="99" customFormat="false" ht="46" hidden="false" customHeight="false" outlineLevel="0" collapsed="false">
      <c r="B99" s="180" t="n">
        <f aca="false">1+COUNT(B$2:B98)</f>
        <v>36</v>
      </c>
      <c r="C99" s="171"/>
      <c r="D99" s="202" t="s">
        <v>389</v>
      </c>
      <c r="E99" s="183" t="s">
        <v>346</v>
      </c>
      <c r="F99" s="184" t="n">
        <v>7</v>
      </c>
      <c r="G99" s="185"/>
      <c r="H99" s="186" t="n">
        <f aca="false">ROUND(F99*G99,2)</f>
        <v>0</v>
      </c>
      <c r="I99" s="176"/>
    </row>
    <row r="100" customFormat="false" ht="12.8" hidden="false" customHeight="false" outlineLevel="0" collapsed="false">
      <c r="B100" s="180"/>
      <c r="C100" s="171"/>
      <c r="D100" s="202"/>
      <c r="E100" s="183"/>
      <c r="F100" s="184"/>
      <c r="G100" s="186"/>
      <c r="H100" s="186"/>
      <c r="I100" s="176"/>
    </row>
    <row r="101" customFormat="false" ht="46" hidden="false" customHeight="false" outlineLevel="0" collapsed="false">
      <c r="B101" s="180" t="n">
        <f aca="false">1+COUNT(B$2:B100)</f>
        <v>37</v>
      </c>
      <c r="C101" s="171"/>
      <c r="D101" s="202" t="s">
        <v>390</v>
      </c>
      <c r="E101" s="183" t="s">
        <v>346</v>
      </c>
      <c r="F101" s="184" t="n">
        <v>161</v>
      </c>
      <c r="G101" s="185"/>
      <c r="H101" s="186" t="n">
        <f aca="false">ROUND(F101*G101,2)</f>
        <v>0</v>
      </c>
      <c r="I101" s="176"/>
    </row>
    <row r="102" customFormat="false" ht="12.8" hidden="false" customHeight="false" outlineLevel="0" collapsed="false">
      <c r="B102" s="180"/>
      <c r="C102" s="171"/>
      <c r="D102" s="202"/>
      <c r="E102" s="183"/>
      <c r="F102" s="184"/>
      <c r="G102" s="186"/>
      <c r="H102" s="186"/>
      <c r="I102" s="176"/>
    </row>
    <row r="103" customFormat="false" ht="46" hidden="false" customHeight="false" outlineLevel="0" collapsed="false">
      <c r="B103" s="180" t="n">
        <f aca="false">1+COUNT(B$2:B102)</f>
        <v>38</v>
      </c>
      <c r="C103" s="171"/>
      <c r="D103" s="202" t="s">
        <v>391</v>
      </c>
      <c r="E103" s="183" t="s">
        <v>346</v>
      </c>
      <c r="F103" s="184" t="n">
        <v>300</v>
      </c>
      <c r="G103" s="185"/>
      <c r="H103" s="186" t="n">
        <f aca="false">ROUND(F103*G103,2)</f>
        <v>0</v>
      </c>
      <c r="I103" s="176"/>
    </row>
    <row r="104" customFormat="false" ht="12.8" hidden="false" customHeight="false" outlineLevel="0" collapsed="false">
      <c r="B104" s="180"/>
      <c r="C104" s="171"/>
      <c r="D104" s="202"/>
      <c r="E104" s="183"/>
      <c r="F104" s="184"/>
      <c r="G104" s="186"/>
      <c r="H104" s="186"/>
      <c r="I104" s="176"/>
    </row>
    <row r="105" customFormat="false" ht="46" hidden="false" customHeight="false" outlineLevel="0" collapsed="false">
      <c r="B105" s="180" t="n">
        <f aca="false">1+COUNT(B$2:B104)</f>
        <v>39</v>
      </c>
      <c r="C105" s="171"/>
      <c r="D105" s="202" t="s">
        <v>392</v>
      </c>
      <c r="E105" s="183" t="s">
        <v>346</v>
      </c>
      <c r="F105" s="184" t="n">
        <v>90</v>
      </c>
      <c r="G105" s="185"/>
      <c r="H105" s="186" t="n">
        <f aca="false">ROUND(F105*G105,2)</f>
        <v>0</v>
      </c>
      <c r="I105" s="176"/>
    </row>
    <row r="106" customFormat="false" ht="12.8" hidden="false" customHeight="false" outlineLevel="0" collapsed="false">
      <c r="B106" s="180"/>
      <c r="C106" s="171"/>
      <c r="D106" s="202"/>
      <c r="E106" s="183"/>
      <c r="F106" s="184"/>
      <c r="G106" s="186"/>
      <c r="H106" s="186"/>
      <c r="I106" s="176"/>
    </row>
    <row r="107" customFormat="false" ht="46" hidden="false" customHeight="false" outlineLevel="0" collapsed="false">
      <c r="B107" s="180" t="n">
        <f aca="false">1+COUNT(B$2:B106)</f>
        <v>40</v>
      </c>
      <c r="C107" s="171"/>
      <c r="D107" s="202" t="s">
        <v>393</v>
      </c>
      <c r="E107" s="183" t="s">
        <v>346</v>
      </c>
      <c r="F107" s="184" t="n">
        <v>6</v>
      </c>
      <c r="G107" s="185"/>
      <c r="H107" s="186" t="n">
        <f aca="false">ROUND(F107*G107,2)</f>
        <v>0</v>
      </c>
      <c r="I107" s="176"/>
    </row>
    <row r="108" customFormat="false" ht="12.8" hidden="false" customHeight="false" outlineLevel="0" collapsed="false">
      <c r="B108" s="180"/>
      <c r="C108" s="171"/>
      <c r="D108" s="202"/>
      <c r="E108" s="183"/>
      <c r="F108" s="184"/>
      <c r="G108" s="186"/>
      <c r="H108" s="186"/>
      <c r="I108" s="176"/>
    </row>
    <row r="109" customFormat="false" ht="46" hidden="false" customHeight="false" outlineLevel="0" collapsed="false">
      <c r="B109" s="180" t="n">
        <f aca="false">1+COUNT(B$2:B108)</f>
        <v>41</v>
      </c>
      <c r="C109" s="171"/>
      <c r="D109" s="202" t="s">
        <v>394</v>
      </c>
      <c r="E109" s="183" t="s">
        <v>346</v>
      </c>
      <c r="F109" s="184" t="n">
        <v>60</v>
      </c>
      <c r="G109" s="185"/>
      <c r="H109" s="186" t="n">
        <f aca="false">ROUND(F109*G109,2)</f>
        <v>0</v>
      </c>
      <c r="I109" s="176"/>
    </row>
    <row r="110" customFormat="false" ht="12.8" hidden="false" customHeight="false" outlineLevel="0" collapsed="false">
      <c r="B110" s="180"/>
      <c r="C110" s="171"/>
      <c r="D110" s="202"/>
      <c r="E110" s="183"/>
      <c r="F110" s="184"/>
      <c r="G110" s="186"/>
      <c r="H110" s="186"/>
      <c r="I110" s="176"/>
    </row>
    <row r="111" customFormat="false" ht="46" hidden="false" customHeight="false" outlineLevel="0" collapsed="false">
      <c r="B111" s="180" t="n">
        <f aca="false">1+COUNT(B$2:B110)</f>
        <v>42</v>
      </c>
      <c r="C111" s="171"/>
      <c r="D111" s="202" t="s">
        <v>395</v>
      </c>
      <c r="E111" s="183" t="s">
        <v>346</v>
      </c>
      <c r="F111" s="184" t="n">
        <v>110</v>
      </c>
      <c r="G111" s="185"/>
      <c r="H111" s="186" t="n">
        <f aca="false">ROUND(F111*G111,2)</f>
        <v>0</v>
      </c>
      <c r="I111" s="176"/>
    </row>
    <row r="112" customFormat="false" ht="12.8" hidden="false" customHeight="false" outlineLevel="0" collapsed="false">
      <c r="B112" s="180"/>
      <c r="C112" s="171"/>
      <c r="D112" s="202"/>
      <c r="E112" s="183"/>
      <c r="F112" s="184"/>
      <c r="G112" s="186"/>
      <c r="H112" s="186"/>
      <c r="I112" s="176"/>
    </row>
    <row r="113" customFormat="false" ht="46" hidden="false" customHeight="false" outlineLevel="0" collapsed="false">
      <c r="B113" s="180" t="n">
        <f aca="false">1+COUNT(B$2:B112)</f>
        <v>43</v>
      </c>
      <c r="C113" s="171"/>
      <c r="D113" s="202" t="s">
        <v>396</v>
      </c>
      <c r="E113" s="183" t="s">
        <v>346</v>
      </c>
      <c r="F113" s="184" t="n">
        <v>80</v>
      </c>
      <c r="G113" s="185"/>
      <c r="H113" s="186" t="n">
        <f aca="false">ROUND(F113*G113,2)</f>
        <v>0</v>
      </c>
      <c r="I113" s="176"/>
    </row>
    <row r="114" customFormat="false" ht="12.8" hidden="false" customHeight="false" outlineLevel="0" collapsed="false">
      <c r="B114" s="180"/>
      <c r="C114" s="171"/>
      <c r="D114" s="202"/>
      <c r="E114" s="183"/>
      <c r="F114" s="184"/>
      <c r="G114" s="186"/>
      <c r="H114" s="186"/>
      <c r="I114" s="176"/>
    </row>
    <row r="115" customFormat="false" ht="46" hidden="false" customHeight="false" outlineLevel="0" collapsed="false">
      <c r="B115" s="180" t="n">
        <f aca="false">1+COUNT(B$2:B114)</f>
        <v>44</v>
      </c>
      <c r="C115" s="171"/>
      <c r="D115" s="202" t="s">
        <v>397</v>
      </c>
      <c r="E115" s="183" t="s">
        <v>346</v>
      </c>
      <c r="F115" s="184" t="n">
        <v>680</v>
      </c>
      <c r="G115" s="185"/>
      <c r="H115" s="186" t="n">
        <f aca="false">ROUND(F115*G115,2)</f>
        <v>0</v>
      </c>
      <c r="I115" s="176"/>
    </row>
    <row r="116" customFormat="false" ht="12.8" hidden="false" customHeight="false" outlineLevel="0" collapsed="false">
      <c r="B116" s="180"/>
      <c r="C116" s="171"/>
      <c r="D116" s="202"/>
      <c r="E116" s="183"/>
      <c r="F116" s="184"/>
      <c r="G116" s="186"/>
      <c r="H116" s="186"/>
      <c r="I116" s="176"/>
    </row>
    <row r="117" customFormat="false" ht="24" hidden="false" customHeight="false" outlineLevel="0" collapsed="false">
      <c r="B117" s="180" t="n">
        <f aca="false">1+COUNT(B$2:B116)</f>
        <v>45</v>
      </c>
      <c r="C117" s="171"/>
      <c r="D117" s="202" t="s">
        <v>398</v>
      </c>
      <c r="E117" s="183" t="s">
        <v>346</v>
      </c>
      <c r="F117" s="184" t="n">
        <f aca="false">160+100</f>
        <v>260</v>
      </c>
      <c r="G117" s="185"/>
      <c r="H117" s="186" t="n">
        <f aca="false">ROUND(F117*G117,2)</f>
        <v>0</v>
      </c>
      <c r="I117" s="176"/>
    </row>
    <row r="118" customFormat="false" ht="12.8" hidden="false" customHeight="false" outlineLevel="0" collapsed="false">
      <c r="B118" s="180"/>
      <c r="C118" s="171"/>
      <c r="D118" s="202"/>
      <c r="E118" s="183"/>
      <c r="F118" s="184"/>
      <c r="G118" s="186"/>
      <c r="H118" s="186"/>
      <c r="I118" s="176"/>
    </row>
    <row r="119" customFormat="false" ht="24" hidden="false" customHeight="false" outlineLevel="0" collapsed="false">
      <c r="B119" s="180" t="n">
        <f aca="false">1+COUNT(B$2:B118)</f>
        <v>46</v>
      </c>
      <c r="C119" s="171"/>
      <c r="D119" s="202" t="s">
        <v>399</v>
      </c>
      <c r="E119" s="183" t="s">
        <v>346</v>
      </c>
      <c r="F119" s="184" t="n">
        <v>370</v>
      </c>
      <c r="G119" s="185"/>
      <c r="H119" s="186" t="n">
        <f aca="false">ROUND(F119*G119,2)</f>
        <v>0</v>
      </c>
      <c r="I119" s="176"/>
    </row>
    <row r="120" customFormat="false" ht="12.8" hidden="false" customHeight="false" outlineLevel="0" collapsed="false">
      <c r="B120" s="180"/>
      <c r="C120" s="171"/>
      <c r="D120" s="202"/>
      <c r="E120" s="183"/>
      <c r="F120" s="184"/>
      <c r="G120" s="186"/>
      <c r="H120" s="186"/>
      <c r="I120" s="176"/>
    </row>
    <row r="121" customFormat="false" ht="24" hidden="false" customHeight="false" outlineLevel="0" collapsed="false">
      <c r="B121" s="180" t="n">
        <f aca="false">1+COUNT(B$2:B120)</f>
        <v>47</v>
      </c>
      <c r="C121" s="171"/>
      <c r="D121" s="202" t="s">
        <v>400</v>
      </c>
      <c r="E121" s="183" t="s">
        <v>346</v>
      </c>
      <c r="F121" s="184" t="n">
        <v>85</v>
      </c>
      <c r="G121" s="185"/>
      <c r="H121" s="186" t="n">
        <f aca="false">ROUND(F121*G121,2)</f>
        <v>0</v>
      </c>
      <c r="I121" s="176"/>
    </row>
    <row r="122" customFormat="false" ht="12.8" hidden="false" customHeight="false" outlineLevel="0" collapsed="false">
      <c r="B122" s="180"/>
      <c r="C122" s="171"/>
      <c r="D122" s="202"/>
      <c r="E122" s="183"/>
      <c r="F122" s="184"/>
      <c r="G122" s="186"/>
      <c r="H122" s="186"/>
      <c r="I122" s="176"/>
    </row>
    <row r="123" customFormat="false" ht="24" hidden="false" customHeight="false" outlineLevel="0" collapsed="false">
      <c r="B123" s="180" t="n">
        <f aca="false">1+COUNT(B$2:B122)</f>
        <v>48</v>
      </c>
      <c r="C123" s="171"/>
      <c r="D123" s="202" t="s">
        <v>401</v>
      </c>
      <c r="E123" s="183" t="s">
        <v>346</v>
      </c>
      <c r="F123" s="184" t="n">
        <v>930</v>
      </c>
      <c r="G123" s="185"/>
      <c r="H123" s="186" t="n">
        <f aca="false">ROUND(F123*G123,2)</f>
        <v>0</v>
      </c>
      <c r="I123" s="176"/>
    </row>
    <row r="124" customFormat="false" ht="12.8" hidden="false" customHeight="false" outlineLevel="0" collapsed="false">
      <c r="B124" s="180"/>
      <c r="C124" s="171"/>
      <c r="D124" s="202"/>
      <c r="E124" s="183"/>
      <c r="F124" s="184"/>
      <c r="G124" s="186"/>
      <c r="H124" s="186"/>
      <c r="I124" s="176"/>
    </row>
    <row r="125" customFormat="false" ht="35" hidden="false" customHeight="false" outlineLevel="0" collapsed="false">
      <c r="B125" s="180" t="n">
        <f aca="false">1+COUNT(B$2:B122)</f>
        <v>48</v>
      </c>
      <c r="C125" s="171"/>
      <c r="D125" s="202" t="s">
        <v>402</v>
      </c>
      <c r="E125" s="183" t="s">
        <v>346</v>
      </c>
      <c r="F125" s="184" t="n">
        <v>120</v>
      </c>
      <c r="G125" s="185"/>
      <c r="H125" s="186" t="n">
        <f aca="false">ROUND(F125*G125,2)</f>
        <v>0</v>
      </c>
      <c r="I125" s="176"/>
    </row>
    <row r="126" customFormat="false" ht="12.8" hidden="false" customHeight="false" outlineLevel="0" collapsed="false">
      <c r="B126" s="180"/>
      <c r="C126" s="171"/>
      <c r="D126" s="202"/>
      <c r="E126" s="183"/>
      <c r="F126" s="184"/>
      <c r="G126" s="186"/>
      <c r="H126" s="186"/>
      <c r="I126" s="176"/>
    </row>
    <row r="127" customFormat="false" ht="35" hidden="false" customHeight="false" outlineLevel="0" collapsed="false">
      <c r="B127" s="180" t="n">
        <f aca="false">1+COUNT(B$2:B124)</f>
        <v>49</v>
      </c>
      <c r="C127" s="171"/>
      <c r="D127" s="202" t="s">
        <v>403</v>
      </c>
      <c r="E127" s="183" t="s">
        <v>346</v>
      </c>
      <c r="F127" s="184" t="n">
        <v>38</v>
      </c>
      <c r="G127" s="185"/>
      <c r="H127" s="186" t="n">
        <f aca="false">ROUND(F127*G127,2)</f>
        <v>0</v>
      </c>
      <c r="I127" s="176"/>
    </row>
    <row r="128" customFormat="false" ht="12.8" hidden="false" customHeight="false" outlineLevel="0" collapsed="false">
      <c r="B128" s="180"/>
      <c r="C128" s="171"/>
      <c r="D128" s="202"/>
      <c r="E128" s="183"/>
      <c r="F128" s="184"/>
      <c r="G128" s="186"/>
      <c r="H128" s="186"/>
      <c r="I128" s="176"/>
    </row>
    <row r="129" customFormat="false" ht="35" hidden="false" customHeight="false" outlineLevel="0" collapsed="false">
      <c r="B129" s="180" t="n">
        <f aca="false">1+COUNT(B$2:B128)</f>
        <v>51</v>
      </c>
      <c r="C129" s="171"/>
      <c r="D129" s="202" t="s">
        <v>404</v>
      </c>
      <c r="E129" s="183" t="s">
        <v>346</v>
      </c>
      <c r="F129" s="184" t="n">
        <v>17</v>
      </c>
      <c r="G129" s="185"/>
      <c r="H129" s="186" t="n">
        <f aca="false">ROUND(F129*G129,2)</f>
        <v>0</v>
      </c>
      <c r="I129" s="176"/>
    </row>
    <row r="130" customFormat="false" ht="12.8" hidden="false" customHeight="false" outlineLevel="0" collapsed="false">
      <c r="B130" s="180"/>
      <c r="C130" s="171"/>
      <c r="D130" s="202"/>
      <c r="E130" s="183"/>
      <c r="F130" s="184"/>
      <c r="G130" s="186"/>
      <c r="H130" s="186"/>
      <c r="I130" s="176"/>
    </row>
    <row r="131" customFormat="false" ht="13" hidden="false" customHeight="false" outlineLevel="0" collapsed="false">
      <c r="B131" s="180" t="n">
        <f aca="false">1+COUNT(B$2:B128)</f>
        <v>51</v>
      </c>
      <c r="C131" s="171"/>
      <c r="D131" s="202" t="s">
        <v>405</v>
      </c>
      <c r="E131" s="183" t="s">
        <v>346</v>
      </c>
      <c r="F131" s="184" t="n">
        <v>130</v>
      </c>
      <c r="G131" s="185"/>
      <c r="H131" s="186" t="n">
        <f aca="false">ROUND(F131*G131,2)</f>
        <v>0</v>
      </c>
      <c r="I131" s="176"/>
    </row>
    <row r="132" customFormat="false" ht="12.8" hidden="false" customHeight="false" outlineLevel="0" collapsed="false">
      <c r="B132" s="180"/>
      <c r="C132" s="171"/>
      <c r="D132" s="202"/>
      <c r="E132" s="183"/>
      <c r="F132" s="184"/>
      <c r="G132" s="186"/>
      <c r="H132" s="186"/>
      <c r="I132" s="176"/>
    </row>
    <row r="133" customFormat="false" ht="13" hidden="false" customHeight="false" outlineLevel="0" collapsed="false">
      <c r="B133" s="180" t="n">
        <f aca="false">1+COUNT(B$2:B130)</f>
        <v>52</v>
      </c>
      <c r="C133" s="171"/>
      <c r="D133" s="202" t="s">
        <v>406</v>
      </c>
      <c r="E133" s="183" t="s">
        <v>346</v>
      </c>
      <c r="F133" s="184" t="n">
        <v>656</v>
      </c>
      <c r="G133" s="185"/>
      <c r="H133" s="186" t="n">
        <f aca="false">ROUND(F133*G133,2)</f>
        <v>0</v>
      </c>
      <c r="I133" s="176"/>
    </row>
    <row r="134" customFormat="false" ht="12.8" hidden="false" customHeight="false" outlineLevel="0" collapsed="false">
      <c r="B134" s="180"/>
      <c r="C134" s="171"/>
      <c r="D134" s="202"/>
      <c r="E134" s="183"/>
      <c r="F134" s="184"/>
      <c r="G134" s="186"/>
      <c r="H134" s="186"/>
      <c r="I134" s="176"/>
    </row>
    <row r="135" customFormat="false" ht="13" hidden="false" customHeight="false" outlineLevel="0" collapsed="false">
      <c r="B135" s="180" t="n">
        <f aca="false">1+COUNT(B$2:B134)</f>
        <v>54</v>
      </c>
      <c r="C135" s="171"/>
      <c r="D135" s="202" t="s">
        <v>407</v>
      </c>
      <c r="E135" s="183" t="s">
        <v>346</v>
      </c>
      <c r="F135" s="184" t="n">
        <v>935</v>
      </c>
      <c r="G135" s="185"/>
      <c r="H135" s="186" t="n">
        <f aca="false">ROUND(F135*G135,2)</f>
        <v>0</v>
      </c>
      <c r="I135" s="176"/>
    </row>
    <row r="136" customFormat="false" ht="12.8" hidden="false" customHeight="false" outlineLevel="0" collapsed="false">
      <c r="B136" s="180"/>
      <c r="C136" s="171"/>
      <c r="D136" s="202"/>
      <c r="E136" s="183"/>
      <c r="F136" s="184"/>
      <c r="G136" s="186"/>
      <c r="H136" s="186"/>
      <c r="I136" s="176"/>
    </row>
    <row r="137" customFormat="false" ht="13" hidden="false" customHeight="false" outlineLevel="0" collapsed="false">
      <c r="B137" s="180" t="n">
        <f aca="false">1+COUNT(B$2:B136)</f>
        <v>55</v>
      </c>
      <c r="C137" s="171"/>
      <c r="D137" s="202" t="s">
        <v>408</v>
      </c>
      <c r="E137" s="183" t="s">
        <v>346</v>
      </c>
      <c r="F137" s="184" t="n">
        <v>1721</v>
      </c>
      <c r="G137" s="185"/>
      <c r="H137" s="186" t="n">
        <f aca="false">ROUND(F137*G137,2)</f>
        <v>0</v>
      </c>
      <c r="I137" s="176"/>
    </row>
    <row r="138" customFormat="false" ht="12.8" hidden="false" customHeight="false" outlineLevel="0" collapsed="false">
      <c r="B138" s="180"/>
      <c r="C138" s="171"/>
      <c r="D138" s="202"/>
      <c r="E138" s="183"/>
      <c r="F138" s="184"/>
      <c r="G138" s="186"/>
      <c r="H138" s="186"/>
      <c r="I138" s="176"/>
    </row>
    <row r="139" customFormat="false" ht="112" hidden="false" customHeight="false" outlineLevel="0" collapsed="false">
      <c r="B139" s="180" t="n">
        <f aca="false">1+COUNT(B$2:B138)</f>
        <v>56</v>
      </c>
      <c r="C139" s="171"/>
      <c r="D139" s="202" t="s">
        <v>409</v>
      </c>
      <c r="E139" s="183" t="s">
        <v>346</v>
      </c>
      <c r="F139" s="184" t="n">
        <v>15</v>
      </c>
      <c r="G139" s="185"/>
      <c r="H139" s="186" t="n">
        <f aca="false">ROUND(F139*G139,2)</f>
        <v>0</v>
      </c>
      <c r="I139" s="176"/>
    </row>
    <row r="140" customFormat="false" ht="12.8" hidden="false" customHeight="false" outlineLevel="0" collapsed="false">
      <c r="B140" s="180"/>
      <c r="C140" s="171"/>
      <c r="D140" s="202"/>
      <c r="E140" s="183"/>
      <c r="F140" s="184"/>
      <c r="G140" s="186"/>
      <c r="H140" s="186"/>
      <c r="I140" s="176"/>
    </row>
    <row r="141" customFormat="false" ht="46" hidden="false" customHeight="false" outlineLevel="0" collapsed="false">
      <c r="B141" s="180" t="n">
        <f aca="false">1+COUNT(B$2:B140)</f>
        <v>57</v>
      </c>
      <c r="C141" s="171"/>
      <c r="D141" s="202" t="s">
        <v>410</v>
      </c>
      <c r="E141" s="183" t="s">
        <v>346</v>
      </c>
      <c r="F141" s="184" t="n">
        <v>541</v>
      </c>
      <c r="G141" s="185"/>
      <c r="H141" s="186" t="n">
        <f aca="false">ROUND(F141*G141,2)</f>
        <v>0</v>
      </c>
      <c r="I141" s="176"/>
    </row>
    <row r="142" customFormat="false" ht="12.8" hidden="false" customHeight="false" outlineLevel="0" collapsed="false">
      <c r="B142" s="180"/>
      <c r="C142" s="171"/>
      <c r="D142" s="202"/>
      <c r="E142" s="183"/>
      <c r="F142" s="184"/>
      <c r="G142" s="186"/>
      <c r="H142" s="186"/>
      <c r="I142" s="176"/>
    </row>
    <row r="143" customFormat="false" ht="20.85" hidden="false" customHeight="false" outlineLevel="0" collapsed="false">
      <c r="B143" s="180" t="n">
        <f aca="false">1+COUNT(B$2:B142)</f>
        <v>58</v>
      </c>
      <c r="C143" s="171"/>
      <c r="D143" s="202" t="s">
        <v>411</v>
      </c>
      <c r="E143" s="183" t="s">
        <v>343</v>
      </c>
      <c r="F143" s="184" t="n">
        <v>16</v>
      </c>
      <c r="G143" s="185"/>
      <c r="H143" s="186" t="n">
        <f aca="false">ROUND(F143*G143,2)</f>
        <v>0</v>
      </c>
      <c r="I143" s="176"/>
    </row>
    <row r="144" customFormat="false" ht="12.8" hidden="false" customHeight="false" outlineLevel="0" collapsed="false">
      <c r="B144" s="180"/>
      <c r="C144" s="171"/>
      <c r="D144" s="202"/>
      <c r="E144" s="183"/>
      <c r="F144" s="184"/>
      <c r="G144" s="186"/>
      <c r="H144" s="186"/>
      <c r="I144" s="176"/>
    </row>
    <row r="145" customFormat="false" ht="30.55" hidden="false" customHeight="false" outlineLevel="0" collapsed="false">
      <c r="B145" s="180" t="n">
        <f aca="false">1+COUNT(B$2:B144)</f>
        <v>59</v>
      </c>
      <c r="C145" s="171"/>
      <c r="D145" s="202" t="s">
        <v>412</v>
      </c>
      <c r="E145" s="183" t="s">
        <v>343</v>
      </c>
      <c r="F145" s="184" t="n">
        <v>7</v>
      </c>
      <c r="G145" s="185"/>
      <c r="H145" s="186" t="n">
        <f aca="false">ROUND(F145*G145,2)</f>
        <v>0</v>
      </c>
      <c r="I145" s="176"/>
    </row>
    <row r="146" customFormat="false" ht="12.8" hidden="false" customHeight="false" outlineLevel="0" collapsed="false">
      <c r="B146" s="180"/>
      <c r="C146" s="171"/>
      <c r="D146" s="202"/>
      <c r="E146" s="183"/>
      <c r="F146" s="184"/>
      <c r="G146" s="186"/>
      <c r="H146" s="186"/>
      <c r="I146" s="176"/>
    </row>
    <row r="147" customFormat="false" ht="12.8" hidden="false" customHeight="false" outlineLevel="0" collapsed="false">
      <c r="B147" s="178"/>
      <c r="C147" s="178"/>
      <c r="D147" s="178" t="s">
        <v>413</v>
      </c>
      <c r="E147" s="178"/>
      <c r="F147" s="178"/>
      <c r="G147" s="178"/>
      <c r="H147" s="178"/>
      <c r="I147" s="179"/>
    </row>
    <row r="148" customFormat="false" ht="12.8" hidden="false" customHeight="false" outlineLevel="0" collapsed="false">
      <c r="B148" s="180"/>
      <c r="D148" s="204"/>
      <c r="E148" s="183"/>
      <c r="F148" s="184"/>
      <c r="G148" s="186"/>
      <c r="H148" s="186"/>
      <c r="I148" s="176"/>
    </row>
    <row r="149" customFormat="false" ht="35" hidden="false" customHeight="false" outlineLevel="0" collapsed="false">
      <c r="B149" s="180" t="n">
        <f aca="false">1+COUNT(B$2:B148)</f>
        <v>60</v>
      </c>
      <c r="D149" s="204" t="s">
        <v>414</v>
      </c>
      <c r="E149" s="183" t="s">
        <v>343</v>
      </c>
      <c r="F149" s="184" t="n">
        <v>1</v>
      </c>
      <c r="G149" s="185"/>
      <c r="H149" s="186" t="n">
        <f aca="false">ROUND(F149*G149,2)</f>
        <v>0</v>
      </c>
      <c r="I149" s="194" t="s">
        <v>415</v>
      </c>
    </row>
    <row r="150" customFormat="false" ht="12.8" hidden="false" customHeight="false" outlineLevel="0" collapsed="false">
      <c r="B150" s="180"/>
      <c r="D150" s="204"/>
      <c r="E150" s="183"/>
      <c r="F150" s="184"/>
      <c r="G150" s="186"/>
      <c r="H150" s="186"/>
      <c r="I150" s="176"/>
    </row>
    <row r="151" customFormat="false" ht="35" hidden="false" customHeight="false" outlineLevel="0" collapsed="false">
      <c r="B151" s="180" t="n">
        <f aca="false">1+COUNT(B$2:B150)</f>
        <v>61</v>
      </c>
      <c r="D151" s="110" t="s">
        <v>416</v>
      </c>
      <c r="E151" s="183" t="s">
        <v>343</v>
      </c>
      <c r="F151" s="184" t="n">
        <v>1</v>
      </c>
      <c r="G151" s="185"/>
      <c r="H151" s="186" t="n">
        <f aca="false">ROUND(F151*G151,2)</f>
        <v>0</v>
      </c>
      <c r="I151" s="176"/>
    </row>
    <row r="152" customFormat="false" ht="12.8" hidden="false" customHeight="false" outlineLevel="0" collapsed="false">
      <c r="B152" s="180"/>
      <c r="D152" s="204"/>
      <c r="E152" s="183"/>
      <c r="F152" s="184"/>
      <c r="G152" s="190"/>
      <c r="H152" s="186"/>
      <c r="I152" s="176"/>
    </row>
    <row r="153" customFormat="false" ht="35" hidden="false" customHeight="false" outlineLevel="0" collapsed="false">
      <c r="B153" s="180" t="n">
        <f aca="false">1+COUNT(B$2:B152)</f>
        <v>62</v>
      </c>
      <c r="D153" s="110" t="s">
        <v>417</v>
      </c>
      <c r="E153" s="183" t="s">
        <v>343</v>
      </c>
      <c r="F153" s="184" t="n">
        <v>8</v>
      </c>
      <c r="G153" s="185"/>
      <c r="H153" s="186" t="n">
        <f aca="false">ROUND(F153*G153,2)</f>
        <v>0</v>
      </c>
      <c r="I153" s="176"/>
    </row>
    <row r="154" customFormat="false" ht="12.8" hidden="false" customHeight="false" outlineLevel="0" collapsed="false">
      <c r="B154" s="180"/>
      <c r="D154" s="204"/>
      <c r="E154" s="183"/>
      <c r="F154" s="184"/>
      <c r="G154" s="190"/>
      <c r="H154" s="186"/>
      <c r="I154" s="176"/>
    </row>
    <row r="155" customFormat="false" ht="35" hidden="false" customHeight="false" outlineLevel="0" collapsed="false">
      <c r="B155" s="180" t="n">
        <f aca="false">1+COUNT(B$2:B154)</f>
        <v>63</v>
      </c>
      <c r="D155" s="110" t="s">
        <v>418</v>
      </c>
      <c r="E155" s="183" t="s">
        <v>343</v>
      </c>
      <c r="F155" s="184" t="n">
        <v>2</v>
      </c>
      <c r="G155" s="185"/>
      <c r="H155" s="186" t="n">
        <f aca="false">ROUND(F155*G155,2)</f>
        <v>0</v>
      </c>
      <c r="I155" s="176"/>
    </row>
    <row r="156" customFormat="false" ht="12.8" hidden="false" customHeight="false" outlineLevel="0" collapsed="false">
      <c r="B156" s="180"/>
      <c r="D156" s="204"/>
      <c r="E156" s="183"/>
      <c r="F156" s="184"/>
      <c r="G156" s="190"/>
      <c r="H156" s="186"/>
      <c r="I156" s="176"/>
    </row>
    <row r="157" customFormat="false" ht="35" hidden="false" customHeight="false" outlineLevel="0" collapsed="false">
      <c r="B157" s="180" t="n">
        <f aca="false">1+COUNT(B$2:B156)</f>
        <v>64</v>
      </c>
      <c r="D157" s="110" t="s">
        <v>419</v>
      </c>
      <c r="E157" s="183" t="s">
        <v>343</v>
      </c>
      <c r="F157" s="184" t="n">
        <v>1</v>
      </c>
      <c r="G157" s="185"/>
      <c r="H157" s="186" t="n">
        <f aca="false">ROUND(F157*G157,2)</f>
        <v>0</v>
      </c>
      <c r="I157" s="176"/>
    </row>
    <row r="158" customFormat="false" ht="12.8" hidden="false" customHeight="false" outlineLevel="0" collapsed="false">
      <c r="B158" s="180"/>
      <c r="D158" s="204"/>
      <c r="E158" s="183"/>
      <c r="F158" s="184"/>
      <c r="G158" s="190"/>
      <c r="H158" s="186"/>
      <c r="I158" s="176"/>
    </row>
    <row r="159" customFormat="false" ht="35" hidden="false" customHeight="false" outlineLevel="0" collapsed="false">
      <c r="B159" s="180" t="n">
        <f aca="false">1+COUNT(B$2:B158)</f>
        <v>65</v>
      </c>
      <c r="D159" s="110" t="s">
        <v>420</v>
      </c>
      <c r="E159" s="183" t="s">
        <v>343</v>
      </c>
      <c r="F159" s="184" t="n">
        <v>1</v>
      </c>
      <c r="G159" s="185"/>
      <c r="H159" s="186" t="n">
        <f aca="false">ROUND(F159*G159,2)</f>
        <v>0</v>
      </c>
      <c r="I159" s="176"/>
    </row>
    <row r="160" customFormat="false" ht="12.8" hidden="false" customHeight="false" outlineLevel="0" collapsed="false">
      <c r="B160" s="180"/>
      <c r="D160" s="204"/>
      <c r="E160" s="183"/>
      <c r="F160" s="184"/>
      <c r="G160" s="190"/>
      <c r="H160" s="186"/>
      <c r="I160" s="176"/>
    </row>
    <row r="161" customFormat="false" ht="46" hidden="false" customHeight="false" outlineLevel="0" collapsed="false">
      <c r="B161" s="180" t="n">
        <f aca="false">1+COUNT(B$2:B160)</f>
        <v>66</v>
      </c>
      <c r="D161" s="110" t="s">
        <v>421</v>
      </c>
      <c r="E161" s="183" t="s">
        <v>343</v>
      </c>
      <c r="F161" s="184" t="n">
        <v>1</v>
      </c>
      <c r="G161" s="185"/>
      <c r="H161" s="186" t="n">
        <f aca="false">ROUND(F161*G161,2)</f>
        <v>0</v>
      </c>
      <c r="I161" s="176"/>
    </row>
    <row r="162" customFormat="false" ht="12.8" hidden="false" customHeight="false" outlineLevel="0" collapsed="false">
      <c r="B162" s="180"/>
      <c r="D162" s="204"/>
      <c r="E162" s="183"/>
      <c r="F162" s="184"/>
      <c r="G162" s="190"/>
      <c r="H162" s="186"/>
      <c r="I162" s="176"/>
    </row>
    <row r="163" customFormat="false" ht="46" hidden="false" customHeight="false" outlineLevel="0" collapsed="false">
      <c r="B163" s="180" t="n">
        <f aca="false">1+COUNT(B$2:B162)</f>
        <v>67</v>
      </c>
      <c r="D163" s="110" t="s">
        <v>422</v>
      </c>
      <c r="E163" s="183" t="s">
        <v>343</v>
      </c>
      <c r="F163" s="184" t="n">
        <v>1</v>
      </c>
      <c r="G163" s="185"/>
      <c r="H163" s="186" t="n">
        <f aca="false">ROUND(F163*G163,2)</f>
        <v>0</v>
      </c>
      <c r="I163" s="176"/>
    </row>
    <row r="164" customFormat="false" ht="12.8" hidden="false" customHeight="false" outlineLevel="0" collapsed="false">
      <c r="B164" s="180"/>
      <c r="D164" s="110"/>
      <c r="E164" s="183"/>
      <c r="F164" s="184"/>
      <c r="G164" s="186"/>
      <c r="H164" s="186"/>
      <c r="I164" s="176"/>
    </row>
    <row r="165" customFormat="false" ht="46" hidden="false" customHeight="false" outlineLevel="0" collapsed="false">
      <c r="B165" s="180" t="n">
        <f aca="false">1+COUNT(B$2:B164)</f>
        <v>68</v>
      </c>
      <c r="D165" s="110" t="s">
        <v>423</v>
      </c>
      <c r="E165" s="183" t="s">
        <v>343</v>
      </c>
      <c r="F165" s="184" t="n">
        <v>1</v>
      </c>
      <c r="G165" s="185"/>
      <c r="H165" s="186" t="n">
        <f aca="false">ROUND(F165*G165,2)</f>
        <v>0</v>
      </c>
      <c r="I165" s="176"/>
    </row>
    <row r="166" customFormat="false" ht="12.8" hidden="false" customHeight="false" outlineLevel="0" collapsed="false">
      <c r="B166" s="180"/>
      <c r="D166" s="110"/>
      <c r="E166" s="183"/>
      <c r="F166" s="184"/>
      <c r="G166" s="186"/>
      <c r="H166" s="186"/>
      <c r="I166" s="176"/>
    </row>
    <row r="167" customFormat="false" ht="35" hidden="false" customHeight="false" outlineLevel="0" collapsed="false">
      <c r="B167" s="180" t="n">
        <f aca="false">1+COUNT(B$2:B166)</f>
        <v>69</v>
      </c>
      <c r="D167" s="110" t="s">
        <v>424</v>
      </c>
      <c r="E167" s="183" t="s">
        <v>343</v>
      </c>
      <c r="F167" s="184" t="n">
        <v>12</v>
      </c>
      <c r="G167" s="185"/>
      <c r="H167" s="186" t="n">
        <f aca="false">ROUND(F167*G167,2)</f>
        <v>0</v>
      </c>
      <c r="I167" s="176"/>
    </row>
    <row r="168" customFormat="false" ht="12.8" hidden="false" customHeight="false" outlineLevel="0" collapsed="false">
      <c r="B168" s="180"/>
      <c r="D168" s="110"/>
      <c r="E168" s="183"/>
      <c r="F168" s="184"/>
      <c r="G168" s="186"/>
      <c r="H168" s="186"/>
      <c r="I168" s="176"/>
    </row>
    <row r="169" customFormat="false" ht="35" hidden="false" customHeight="false" outlineLevel="0" collapsed="false">
      <c r="B169" s="180" t="n">
        <f aca="false">1+COUNT(B$2:B168)</f>
        <v>70</v>
      </c>
      <c r="D169" s="110" t="s">
        <v>425</v>
      </c>
      <c r="E169" s="183" t="s">
        <v>343</v>
      </c>
      <c r="F169" s="184" t="n">
        <v>3</v>
      </c>
      <c r="G169" s="185"/>
      <c r="H169" s="186" t="n">
        <f aca="false">ROUND(F169*G169,2)</f>
        <v>0</v>
      </c>
      <c r="I169" s="176"/>
    </row>
    <row r="170" customFormat="false" ht="12.8" hidden="false" customHeight="false" outlineLevel="0" collapsed="false">
      <c r="B170" s="180"/>
      <c r="D170" s="110"/>
      <c r="E170" s="183"/>
      <c r="F170" s="184"/>
      <c r="G170" s="186"/>
      <c r="H170" s="186"/>
      <c r="I170" s="176"/>
    </row>
    <row r="171" customFormat="false" ht="46" hidden="false" customHeight="false" outlineLevel="0" collapsed="false">
      <c r="B171" s="180" t="n">
        <f aca="false">1+COUNT(B$2:B170)</f>
        <v>71</v>
      </c>
      <c r="D171" s="110" t="s">
        <v>426</v>
      </c>
      <c r="E171" s="183" t="s">
        <v>343</v>
      </c>
      <c r="F171" s="184" t="n">
        <v>3</v>
      </c>
      <c r="G171" s="185"/>
      <c r="H171" s="186" t="n">
        <f aca="false">ROUND(F171*G171,2)</f>
        <v>0</v>
      </c>
      <c r="I171" s="176"/>
    </row>
    <row r="172" customFormat="false" ht="12.8" hidden="false" customHeight="false" outlineLevel="0" collapsed="false">
      <c r="B172" s="180"/>
      <c r="D172" s="110"/>
      <c r="E172" s="183"/>
      <c r="F172" s="184"/>
      <c r="G172" s="186"/>
      <c r="H172" s="186"/>
      <c r="I172" s="176"/>
    </row>
    <row r="173" customFormat="false" ht="46" hidden="false" customHeight="false" outlineLevel="0" collapsed="false">
      <c r="B173" s="180" t="n">
        <f aca="false">1+COUNT(B$2:B172)</f>
        <v>72</v>
      </c>
      <c r="D173" s="110" t="s">
        <v>427</v>
      </c>
      <c r="E173" s="183" t="s">
        <v>343</v>
      </c>
      <c r="F173" s="184" t="n">
        <v>3</v>
      </c>
      <c r="G173" s="185"/>
      <c r="H173" s="186" t="n">
        <f aca="false">ROUND(F173*G173,2)</f>
        <v>0</v>
      </c>
      <c r="I173" s="176"/>
    </row>
    <row r="174" customFormat="false" ht="12.8" hidden="false" customHeight="false" outlineLevel="0" collapsed="false">
      <c r="B174" s="180"/>
      <c r="D174" s="110"/>
      <c r="E174" s="183"/>
      <c r="F174" s="184"/>
      <c r="G174" s="186"/>
      <c r="H174" s="186"/>
      <c r="I174" s="176"/>
    </row>
    <row r="175" customFormat="false" ht="46" hidden="false" customHeight="false" outlineLevel="0" collapsed="false">
      <c r="B175" s="180" t="n">
        <f aca="false">1+COUNT(B$2:B174)</f>
        <v>73</v>
      </c>
      <c r="D175" s="110" t="s">
        <v>428</v>
      </c>
      <c r="E175" s="183" t="s">
        <v>343</v>
      </c>
      <c r="F175" s="184" t="n">
        <v>2</v>
      </c>
      <c r="G175" s="185"/>
      <c r="H175" s="186" t="n">
        <f aca="false">ROUND(F175*G175,2)</f>
        <v>0</v>
      </c>
      <c r="I175" s="176"/>
    </row>
    <row r="176" customFormat="false" ht="12.8" hidden="false" customHeight="false" outlineLevel="0" collapsed="false">
      <c r="B176" s="180"/>
      <c r="D176" s="110"/>
      <c r="E176" s="183"/>
      <c r="F176" s="184"/>
      <c r="G176" s="186"/>
      <c r="H176" s="186"/>
      <c r="I176" s="176"/>
    </row>
    <row r="177" customFormat="false" ht="46" hidden="false" customHeight="false" outlineLevel="0" collapsed="false">
      <c r="B177" s="180" t="n">
        <f aca="false">1+COUNT(B$2:B176)</f>
        <v>74</v>
      </c>
      <c r="D177" s="110" t="s">
        <v>429</v>
      </c>
      <c r="E177" s="183" t="s">
        <v>343</v>
      </c>
      <c r="F177" s="184" t="n">
        <v>2</v>
      </c>
      <c r="G177" s="185"/>
      <c r="H177" s="186" t="n">
        <f aca="false">ROUND(F177*G177,2)</f>
        <v>0</v>
      </c>
      <c r="I177" s="176"/>
    </row>
    <row r="178" customFormat="false" ht="12.8" hidden="false" customHeight="false" outlineLevel="0" collapsed="false">
      <c r="B178" s="193"/>
      <c r="C178" s="148"/>
      <c r="D178" s="202"/>
      <c r="E178" s="183"/>
      <c r="F178" s="205"/>
      <c r="G178" s="206"/>
      <c r="H178" s="206"/>
      <c r="I178" s="207"/>
    </row>
    <row r="179" customFormat="false" ht="24" hidden="false" customHeight="false" outlineLevel="0" collapsed="false">
      <c r="B179" s="180" t="n">
        <f aca="false">1+COUNT(B$2:B178)</f>
        <v>75</v>
      </c>
      <c r="D179" s="110" t="s">
        <v>430</v>
      </c>
      <c r="E179" s="183" t="s">
        <v>343</v>
      </c>
      <c r="F179" s="184" t="n">
        <v>6</v>
      </c>
      <c r="G179" s="185"/>
      <c r="H179" s="186" t="n">
        <f aca="false">ROUND(F179*G179,2)</f>
        <v>0</v>
      </c>
      <c r="I179" s="176"/>
    </row>
    <row r="180" customFormat="false" ht="12.8" hidden="false" customHeight="false" outlineLevel="0" collapsed="false">
      <c r="B180" s="193"/>
      <c r="C180" s="148"/>
      <c r="D180" s="202"/>
      <c r="E180" s="183"/>
      <c r="F180" s="205"/>
      <c r="G180" s="206"/>
      <c r="H180" s="206"/>
      <c r="I180" s="207"/>
    </row>
    <row r="181" customFormat="false" ht="24" hidden="false" customHeight="false" outlineLevel="0" collapsed="false">
      <c r="B181" s="180" t="n">
        <f aca="false">1+COUNT(B$2:B180)</f>
        <v>76</v>
      </c>
      <c r="D181" s="110" t="s">
        <v>431</v>
      </c>
      <c r="E181" s="183" t="s">
        <v>343</v>
      </c>
      <c r="F181" s="184" t="n">
        <v>24</v>
      </c>
      <c r="G181" s="185"/>
      <c r="H181" s="186" t="n">
        <f aca="false">ROUND(F181*G181,2)</f>
        <v>0</v>
      </c>
      <c r="I181" s="176"/>
    </row>
    <row r="182" customFormat="false" ht="12.8" hidden="false" customHeight="false" outlineLevel="0" collapsed="false">
      <c r="B182" s="193"/>
      <c r="C182" s="148"/>
      <c r="D182" s="202"/>
      <c r="E182" s="183"/>
      <c r="F182" s="205"/>
      <c r="G182" s="206"/>
      <c r="H182" s="206"/>
      <c r="I182" s="207"/>
    </row>
    <row r="183" customFormat="false" ht="13" hidden="false" customHeight="false" outlineLevel="0" collapsed="false">
      <c r="B183" s="180" t="n">
        <f aca="false">1+COUNT(B$2:B182)</f>
        <v>77</v>
      </c>
      <c r="D183" s="110" t="s">
        <v>432</v>
      </c>
      <c r="E183" s="183" t="s">
        <v>343</v>
      </c>
      <c r="F183" s="184" t="n">
        <v>30</v>
      </c>
      <c r="G183" s="185"/>
      <c r="H183" s="186" t="n">
        <f aca="false">ROUND(F183*G183,2)</f>
        <v>0</v>
      </c>
      <c r="I183" s="176"/>
    </row>
    <row r="184" customFormat="false" ht="12.8" hidden="false" customHeight="false" outlineLevel="0" collapsed="false">
      <c r="B184" s="193"/>
      <c r="C184" s="148"/>
      <c r="D184" s="202"/>
      <c r="E184" s="183"/>
      <c r="F184" s="205"/>
      <c r="G184" s="206"/>
      <c r="H184" s="206"/>
      <c r="I184" s="207"/>
    </row>
    <row r="185" customFormat="false" ht="13" hidden="false" customHeight="false" outlineLevel="0" collapsed="false">
      <c r="B185" s="180" t="n">
        <f aca="false">1+COUNT(B$2:B184)</f>
        <v>78</v>
      </c>
      <c r="D185" s="110" t="s">
        <v>433</v>
      </c>
      <c r="E185" s="183" t="s">
        <v>343</v>
      </c>
      <c r="F185" s="184" t="n">
        <v>43</v>
      </c>
      <c r="G185" s="185"/>
      <c r="H185" s="186" t="n">
        <f aca="false">ROUND(F185*G185,2)</f>
        <v>0</v>
      </c>
      <c r="I185" s="176"/>
    </row>
    <row r="186" customFormat="false" ht="12.8" hidden="false" customHeight="false" outlineLevel="0" collapsed="false">
      <c r="B186" s="193"/>
      <c r="C186" s="148"/>
      <c r="D186" s="202"/>
      <c r="E186" s="183"/>
      <c r="F186" s="205"/>
      <c r="G186" s="206"/>
      <c r="H186" s="206"/>
      <c r="I186" s="207"/>
    </row>
    <row r="187" customFormat="false" ht="35" hidden="false" customHeight="false" outlineLevel="0" collapsed="false">
      <c r="B187" s="180" t="n">
        <f aca="false">1+COUNT(B$2:B186)</f>
        <v>79</v>
      </c>
      <c r="D187" s="110" t="s">
        <v>434</v>
      </c>
      <c r="E187" s="183" t="s">
        <v>343</v>
      </c>
      <c r="F187" s="184" t="n">
        <v>18</v>
      </c>
      <c r="G187" s="185"/>
      <c r="H187" s="186" t="n">
        <f aca="false">ROUND(F187*G187,2)</f>
        <v>0</v>
      </c>
      <c r="I187" s="176"/>
    </row>
    <row r="188" customFormat="false" ht="12.8" hidden="false" customHeight="false" outlineLevel="0" collapsed="false">
      <c r="B188" s="180"/>
      <c r="D188" s="204"/>
      <c r="E188" s="183"/>
      <c r="F188" s="187"/>
      <c r="G188" s="186"/>
      <c r="H188" s="186"/>
      <c r="I188" s="176"/>
    </row>
    <row r="189" customFormat="false" ht="35" hidden="false" customHeight="false" outlineLevel="0" collapsed="false">
      <c r="B189" s="180" t="n">
        <f aca="false">1+COUNT(B$2:B188)</f>
        <v>80</v>
      </c>
      <c r="D189" s="110" t="s">
        <v>435</v>
      </c>
      <c r="E189" s="183" t="s">
        <v>343</v>
      </c>
      <c r="F189" s="184" t="n">
        <v>1</v>
      </c>
      <c r="G189" s="185"/>
      <c r="H189" s="186" t="n">
        <f aca="false">ROUND(F189*G189,2)</f>
        <v>0</v>
      </c>
      <c r="I189" s="176"/>
    </row>
    <row r="190" customFormat="false" ht="12.8" hidden="false" customHeight="false" outlineLevel="0" collapsed="false">
      <c r="B190" s="180"/>
      <c r="D190" s="204"/>
      <c r="E190" s="183"/>
      <c r="F190" s="187"/>
      <c r="G190" s="186"/>
      <c r="H190" s="186"/>
      <c r="I190" s="176"/>
    </row>
    <row r="191" customFormat="false" ht="24" hidden="false" customHeight="false" outlineLevel="0" collapsed="false">
      <c r="B191" s="180" t="n">
        <f aca="false">1+COUNT(B$2:B190)</f>
        <v>81</v>
      </c>
      <c r="D191" s="110" t="s">
        <v>436</v>
      </c>
      <c r="E191" s="183" t="s">
        <v>343</v>
      </c>
      <c r="F191" s="184" t="n">
        <v>16</v>
      </c>
      <c r="G191" s="185"/>
      <c r="H191" s="186" t="n">
        <f aca="false">ROUND(F191*G191,2)</f>
        <v>0</v>
      </c>
      <c r="I191" s="176"/>
    </row>
    <row r="192" customFormat="false" ht="12.8" hidden="false" customHeight="false" outlineLevel="0" collapsed="false">
      <c r="B192" s="180"/>
      <c r="D192" s="204"/>
      <c r="E192" s="183"/>
      <c r="F192" s="187"/>
      <c r="G192" s="186"/>
      <c r="H192" s="186"/>
      <c r="I192" s="176"/>
    </row>
    <row r="193" customFormat="false" ht="12.8" hidden="false" customHeight="false" outlineLevel="0" collapsed="false">
      <c r="B193" s="178"/>
      <c r="C193" s="178"/>
      <c r="D193" s="178" t="s">
        <v>437</v>
      </c>
      <c r="E193" s="178"/>
      <c r="F193" s="178"/>
      <c r="G193" s="178"/>
      <c r="H193" s="178"/>
      <c r="I193" s="179"/>
    </row>
    <row r="194" customFormat="false" ht="12.8" hidden="false" customHeight="false" outlineLevel="0" collapsed="false">
      <c r="B194" s="180"/>
      <c r="D194" s="204"/>
      <c r="E194" s="183"/>
      <c r="F194" s="184"/>
      <c r="G194" s="186"/>
      <c r="H194" s="186"/>
      <c r="I194" s="176"/>
    </row>
    <row r="195" customFormat="false" ht="68" hidden="false" customHeight="false" outlineLevel="0" collapsed="false">
      <c r="B195" s="180" t="n">
        <f aca="false">1+COUNT(B$2:B194)</f>
        <v>82</v>
      </c>
      <c r="D195" s="110" t="s">
        <v>438</v>
      </c>
      <c r="E195" s="183" t="s">
        <v>343</v>
      </c>
      <c r="F195" s="184" t="n">
        <v>48</v>
      </c>
      <c r="G195" s="185"/>
      <c r="H195" s="186" t="n">
        <f aca="false">ROUND(F195*G195,2)</f>
        <v>0</v>
      </c>
      <c r="I195" s="176"/>
    </row>
    <row r="196" customFormat="false" ht="12.8" hidden="false" customHeight="false" outlineLevel="0" collapsed="false">
      <c r="B196" s="180"/>
      <c r="D196" s="204"/>
      <c r="E196" s="183"/>
      <c r="F196" s="184"/>
      <c r="G196" s="186"/>
      <c r="H196" s="186"/>
      <c r="I196" s="176"/>
    </row>
    <row r="197" customFormat="false" ht="68" hidden="false" customHeight="false" outlineLevel="0" collapsed="false">
      <c r="B197" s="180" t="n">
        <f aca="false">1+COUNT(B$2:B196)</f>
        <v>83</v>
      </c>
      <c r="D197" s="110" t="s">
        <v>439</v>
      </c>
      <c r="E197" s="183" t="s">
        <v>343</v>
      </c>
      <c r="F197" s="184" t="n">
        <v>14</v>
      </c>
      <c r="G197" s="185"/>
      <c r="H197" s="186" t="n">
        <f aca="false">ROUND(F197*G197,2)</f>
        <v>0</v>
      </c>
      <c r="I197" s="176"/>
    </row>
    <row r="198" customFormat="false" ht="12.8" hidden="false" customHeight="false" outlineLevel="0" collapsed="false">
      <c r="B198" s="180"/>
      <c r="D198" s="204"/>
      <c r="E198" s="183"/>
      <c r="F198" s="184"/>
      <c r="G198" s="186"/>
      <c r="H198" s="186"/>
      <c r="I198" s="176"/>
    </row>
    <row r="199" customFormat="false" ht="35" hidden="false" customHeight="false" outlineLevel="0" collapsed="false">
      <c r="B199" s="180" t="n">
        <f aca="false">1+COUNT(B$2:B198)</f>
        <v>84</v>
      </c>
      <c r="D199" s="110" t="s">
        <v>440</v>
      </c>
      <c r="E199" s="183" t="s">
        <v>343</v>
      </c>
      <c r="F199" s="184" t="n">
        <v>14</v>
      </c>
      <c r="G199" s="185"/>
      <c r="H199" s="186" t="n">
        <f aca="false">ROUND(F199*G199,2)</f>
        <v>0</v>
      </c>
      <c r="I199" s="176"/>
    </row>
    <row r="200" customFormat="false" ht="12.8" hidden="false" customHeight="false" outlineLevel="0" collapsed="false">
      <c r="B200" s="180"/>
      <c r="D200" s="204"/>
      <c r="E200" s="183"/>
      <c r="F200" s="184"/>
      <c r="G200" s="186"/>
      <c r="H200" s="186"/>
      <c r="I200" s="176"/>
    </row>
    <row r="201" customFormat="false" ht="35" hidden="false" customHeight="false" outlineLevel="0" collapsed="false">
      <c r="B201" s="180" t="n">
        <f aca="false">1+COUNT(B$2:B196)</f>
        <v>83</v>
      </c>
      <c r="D201" s="110" t="s">
        <v>441</v>
      </c>
      <c r="E201" s="183" t="s">
        <v>343</v>
      </c>
      <c r="F201" s="184" t="n">
        <v>10</v>
      </c>
      <c r="G201" s="185"/>
      <c r="H201" s="186" t="n">
        <f aca="false">ROUND(F201*G201,2)</f>
        <v>0</v>
      </c>
      <c r="I201" s="176"/>
    </row>
    <row r="202" customFormat="false" ht="12.8" hidden="false" customHeight="false" outlineLevel="0" collapsed="false">
      <c r="B202" s="180"/>
      <c r="D202" s="204"/>
      <c r="E202" s="183"/>
      <c r="F202" s="184"/>
      <c r="G202" s="186"/>
      <c r="H202" s="186"/>
      <c r="I202" s="176"/>
    </row>
    <row r="203" customFormat="false" ht="24" hidden="false" customHeight="false" outlineLevel="0" collapsed="false">
      <c r="B203" s="180" t="n">
        <f aca="false">1+COUNT(B$2:B202)</f>
        <v>86</v>
      </c>
      <c r="D203" s="110" t="s">
        <v>442</v>
      </c>
      <c r="E203" s="183" t="s">
        <v>343</v>
      </c>
      <c r="F203" s="184" t="n">
        <v>2</v>
      </c>
      <c r="G203" s="185"/>
      <c r="H203" s="186" t="n">
        <f aca="false">ROUND(F203*G203,2)</f>
        <v>0</v>
      </c>
      <c r="I203" s="176"/>
    </row>
    <row r="204" customFormat="false" ht="12.8" hidden="false" customHeight="false" outlineLevel="0" collapsed="false">
      <c r="B204" s="180"/>
      <c r="D204" s="204"/>
      <c r="E204" s="183"/>
      <c r="F204" s="184"/>
      <c r="G204" s="186"/>
      <c r="H204" s="186"/>
      <c r="I204" s="176"/>
    </row>
    <row r="205" customFormat="false" ht="12.8" hidden="false" customHeight="false" outlineLevel="0" collapsed="false">
      <c r="B205" s="178"/>
      <c r="C205" s="178"/>
      <c r="D205" s="178" t="s">
        <v>443</v>
      </c>
      <c r="E205" s="178"/>
      <c r="F205" s="178"/>
      <c r="G205" s="178"/>
      <c r="H205" s="178"/>
      <c r="I205" s="179"/>
    </row>
    <row r="206" customFormat="false" ht="12.8" hidden="false" customHeight="false" outlineLevel="0" collapsed="false">
      <c r="B206" s="180"/>
      <c r="D206" s="204"/>
      <c r="E206" s="183"/>
      <c r="F206" s="184"/>
      <c r="G206" s="186"/>
      <c r="H206" s="186"/>
      <c r="I206" s="176"/>
    </row>
    <row r="207" customFormat="false" ht="35" hidden="false" customHeight="false" outlineLevel="0" collapsed="false">
      <c r="B207" s="180" t="n">
        <f aca="false">1+COUNT(B$2:B206)</f>
        <v>87</v>
      </c>
      <c r="D207" s="192" t="s">
        <v>444</v>
      </c>
      <c r="E207" s="183" t="s">
        <v>343</v>
      </c>
      <c r="F207" s="184" t="n">
        <v>31</v>
      </c>
      <c r="G207" s="185"/>
      <c r="H207" s="186" t="n">
        <f aca="false">ROUND(F207*G207,2)</f>
        <v>0</v>
      </c>
      <c r="I207" s="176"/>
    </row>
    <row r="208" customFormat="false" ht="12.8" hidden="false" customHeight="false" outlineLevel="0" collapsed="false">
      <c r="B208" s="180"/>
      <c r="D208" s="204"/>
      <c r="E208" s="183"/>
      <c r="F208" s="184"/>
      <c r="G208" s="186"/>
      <c r="H208" s="186"/>
      <c r="I208" s="176"/>
    </row>
    <row r="209" customFormat="false" ht="46" hidden="false" customHeight="false" outlineLevel="0" collapsed="false">
      <c r="B209" s="180" t="n">
        <f aca="false">1+COUNT(B$2:B208)</f>
        <v>88</v>
      </c>
      <c r="D209" s="192" t="s">
        <v>445</v>
      </c>
      <c r="E209" s="183" t="s">
        <v>343</v>
      </c>
      <c r="F209" s="184" t="n">
        <v>10</v>
      </c>
      <c r="G209" s="185"/>
      <c r="H209" s="186" t="n">
        <f aca="false">ROUND(F209*G209,2)</f>
        <v>0</v>
      </c>
      <c r="I209" s="176"/>
    </row>
    <row r="210" customFormat="false" ht="12.8" hidden="false" customHeight="false" outlineLevel="0" collapsed="false">
      <c r="B210" s="180"/>
      <c r="D210" s="204"/>
      <c r="E210" s="183"/>
      <c r="F210" s="184"/>
      <c r="G210" s="186"/>
      <c r="H210" s="186"/>
      <c r="I210" s="176"/>
    </row>
    <row r="211" customFormat="false" ht="46" hidden="false" customHeight="false" outlineLevel="0" collapsed="false">
      <c r="B211" s="180" t="n">
        <f aca="false">1+COUNT(B$2:B208)</f>
        <v>88</v>
      </c>
      <c r="D211" s="192" t="s">
        <v>446</v>
      </c>
      <c r="E211" s="183" t="s">
        <v>343</v>
      </c>
      <c r="F211" s="184" t="n">
        <v>2</v>
      </c>
      <c r="G211" s="185"/>
      <c r="H211" s="186" t="n">
        <f aca="false">ROUND(F211*G211,2)</f>
        <v>0</v>
      </c>
      <c r="I211" s="176"/>
    </row>
    <row r="212" customFormat="false" ht="12.8" hidden="false" customHeight="false" outlineLevel="0" collapsed="false">
      <c r="B212" s="180"/>
      <c r="D212" s="204"/>
      <c r="E212" s="183"/>
      <c r="F212" s="184"/>
      <c r="G212" s="186"/>
      <c r="H212" s="186"/>
      <c r="I212" s="176"/>
    </row>
    <row r="213" customFormat="false" ht="46" hidden="false" customHeight="false" outlineLevel="0" collapsed="false">
      <c r="B213" s="180" t="n">
        <f aca="false">1+COUNT(B$2:B212)</f>
        <v>90</v>
      </c>
      <c r="D213" s="192" t="s">
        <v>446</v>
      </c>
      <c r="E213" s="183" t="s">
        <v>343</v>
      </c>
      <c r="F213" s="184" t="n">
        <v>2</v>
      </c>
      <c r="G213" s="185"/>
      <c r="H213" s="186" t="n">
        <f aca="false">ROUND(F213*G213,2)</f>
        <v>0</v>
      </c>
      <c r="I213" s="176"/>
    </row>
    <row r="214" customFormat="false" ht="12.8" hidden="false" customHeight="false" outlineLevel="0" collapsed="false">
      <c r="B214" s="180"/>
      <c r="D214" s="204"/>
      <c r="E214" s="183"/>
      <c r="F214" s="184"/>
      <c r="G214" s="186"/>
      <c r="H214" s="186"/>
      <c r="I214" s="176"/>
    </row>
    <row r="215" customFormat="false" ht="35" hidden="false" customHeight="false" outlineLevel="0" collapsed="false">
      <c r="B215" s="180" t="n">
        <f aca="false">1+COUNT(B$2:B212)</f>
        <v>90</v>
      </c>
      <c r="D215" s="192" t="s">
        <v>447</v>
      </c>
      <c r="E215" s="183" t="s">
        <v>343</v>
      </c>
      <c r="F215" s="184" t="n">
        <v>40</v>
      </c>
      <c r="G215" s="185"/>
      <c r="H215" s="186" t="n">
        <f aca="false">ROUND(F215*G215,2)</f>
        <v>0</v>
      </c>
      <c r="I215" s="176"/>
    </row>
    <row r="216" customFormat="false" ht="12.8" hidden="false" customHeight="false" outlineLevel="0" collapsed="false">
      <c r="B216" s="180"/>
      <c r="D216" s="204"/>
      <c r="E216" s="183"/>
      <c r="F216" s="184"/>
      <c r="G216" s="186"/>
      <c r="H216" s="186"/>
      <c r="I216" s="176"/>
    </row>
    <row r="217" customFormat="false" ht="35" hidden="false" customHeight="false" outlineLevel="0" collapsed="false">
      <c r="B217" s="180" t="n">
        <f aca="false">1+COUNT(B$2:B216)</f>
        <v>92</v>
      </c>
      <c r="D217" s="192" t="s">
        <v>448</v>
      </c>
      <c r="E217" s="183" t="s">
        <v>343</v>
      </c>
      <c r="F217" s="184" t="n">
        <v>13</v>
      </c>
      <c r="G217" s="185"/>
      <c r="H217" s="186" t="n">
        <f aca="false">ROUND(F217*G217,2)</f>
        <v>0</v>
      </c>
      <c r="I217" s="176"/>
    </row>
    <row r="218" customFormat="false" ht="12.8" hidden="false" customHeight="false" outlineLevel="0" collapsed="false">
      <c r="B218" s="180"/>
      <c r="D218" s="204"/>
      <c r="E218" s="183"/>
      <c r="F218" s="184"/>
      <c r="G218" s="186"/>
      <c r="H218" s="186"/>
      <c r="I218" s="176"/>
    </row>
    <row r="219" customFormat="false" ht="35" hidden="false" customHeight="false" outlineLevel="0" collapsed="false">
      <c r="B219" s="180" t="n">
        <f aca="false">1+COUNT(B$2:B218)</f>
        <v>93</v>
      </c>
      <c r="D219" s="192" t="s">
        <v>449</v>
      </c>
      <c r="E219" s="183" t="s">
        <v>343</v>
      </c>
      <c r="F219" s="184" t="n">
        <v>10</v>
      </c>
      <c r="G219" s="185"/>
      <c r="H219" s="186" t="n">
        <f aca="false">ROUND(F219*G219,2)</f>
        <v>0</v>
      </c>
      <c r="I219" s="176"/>
    </row>
    <row r="220" customFormat="false" ht="12.8" hidden="false" customHeight="false" outlineLevel="0" collapsed="false">
      <c r="B220" s="180"/>
      <c r="D220" s="204"/>
      <c r="E220" s="183"/>
      <c r="F220" s="184"/>
      <c r="G220" s="186"/>
      <c r="H220" s="186"/>
      <c r="I220" s="176"/>
    </row>
    <row r="221" customFormat="false" ht="46" hidden="false" customHeight="false" outlineLevel="0" collapsed="false">
      <c r="B221" s="180" t="n">
        <f aca="false">1+COUNT(B$2:B220)</f>
        <v>94</v>
      </c>
      <c r="D221" s="192" t="s">
        <v>450</v>
      </c>
      <c r="E221" s="183" t="s">
        <v>343</v>
      </c>
      <c r="F221" s="184" t="n">
        <v>5</v>
      </c>
      <c r="G221" s="185"/>
      <c r="H221" s="186" t="n">
        <f aca="false">ROUND(F221*G221,2)</f>
        <v>0</v>
      </c>
      <c r="I221" s="176"/>
    </row>
    <row r="222" customFormat="false" ht="12.8" hidden="false" customHeight="false" outlineLevel="0" collapsed="false">
      <c r="B222" s="180"/>
      <c r="D222" s="204"/>
      <c r="E222" s="183"/>
      <c r="F222" s="184"/>
      <c r="G222" s="186"/>
      <c r="H222" s="186"/>
      <c r="I222" s="176"/>
    </row>
    <row r="223" customFormat="false" ht="46" hidden="false" customHeight="false" outlineLevel="0" collapsed="false">
      <c r="B223" s="180" t="n">
        <f aca="false">1+COUNT(B$2:B222)</f>
        <v>95</v>
      </c>
      <c r="D223" s="192" t="s">
        <v>451</v>
      </c>
      <c r="E223" s="183" t="s">
        <v>343</v>
      </c>
      <c r="F223" s="184" t="n">
        <v>13</v>
      </c>
      <c r="G223" s="185"/>
      <c r="H223" s="186" t="n">
        <f aca="false">ROUND(F223*G223,2)</f>
        <v>0</v>
      </c>
      <c r="I223" s="176"/>
    </row>
    <row r="224" customFormat="false" ht="12.8" hidden="false" customHeight="false" outlineLevel="0" collapsed="false">
      <c r="B224" s="180"/>
      <c r="D224" s="204"/>
      <c r="E224" s="183"/>
      <c r="F224" s="184"/>
      <c r="G224" s="186"/>
      <c r="H224" s="186"/>
      <c r="I224" s="176"/>
    </row>
    <row r="225" customFormat="false" ht="35" hidden="false" customHeight="false" outlineLevel="0" collapsed="false">
      <c r="B225" s="180" t="n">
        <f aca="false">1+COUNT(B$2:B224)</f>
        <v>96</v>
      </c>
      <c r="D225" s="192" t="s">
        <v>452</v>
      </c>
      <c r="E225" s="183" t="s">
        <v>343</v>
      </c>
      <c r="F225" s="184" t="n">
        <v>9</v>
      </c>
      <c r="G225" s="185"/>
      <c r="H225" s="186" t="n">
        <f aca="false">ROUND(F225*G225,2)</f>
        <v>0</v>
      </c>
      <c r="I225" s="176"/>
    </row>
    <row r="226" customFormat="false" ht="12.8" hidden="false" customHeight="false" outlineLevel="0" collapsed="false">
      <c r="B226" s="180"/>
      <c r="D226" s="204"/>
      <c r="E226" s="183"/>
      <c r="F226" s="184"/>
      <c r="G226" s="186"/>
      <c r="H226" s="186"/>
      <c r="I226" s="176"/>
    </row>
    <row r="227" customFormat="false" ht="12.8" hidden="false" customHeight="false" outlineLevel="0" collapsed="false">
      <c r="B227" s="178"/>
      <c r="C227" s="178"/>
      <c r="D227" s="178" t="s">
        <v>453</v>
      </c>
      <c r="E227" s="178"/>
      <c r="F227" s="178"/>
      <c r="G227" s="178"/>
      <c r="H227" s="178"/>
      <c r="I227" s="179"/>
    </row>
    <row r="228" customFormat="false" ht="12.8" hidden="false" customHeight="false" outlineLevel="0" collapsed="false">
      <c r="B228" s="180"/>
      <c r="D228" s="110"/>
      <c r="E228" s="183"/>
      <c r="F228" s="184"/>
      <c r="G228" s="186"/>
      <c r="H228" s="186"/>
      <c r="I228" s="176"/>
    </row>
    <row r="229" customFormat="false" ht="24" hidden="false" customHeight="false" outlineLevel="0" collapsed="false">
      <c r="B229" s="180" t="n">
        <f aca="false">1+COUNT(B$2:B228)</f>
        <v>97</v>
      </c>
      <c r="D229" s="110" t="s">
        <v>454</v>
      </c>
      <c r="E229" s="183" t="s">
        <v>346</v>
      </c>
      <c r="F229" s="184" t="n">
        <v>1721</v>
      </c>
      <c r="G229" s="185"/>
      <c r="H229" s="186" t="n">
        <f aca="false">ROUND(F229*G229,2)</f>
        <v>0</v>
      </c>
      <c r="I229" s="176"/>
    </row>
    <row r="230" customFormat="false" ht="12.8" hidden="false" customHeight="false" outlineLevel="0" collapsed="false">
      <c r="B230" s="180"/>
      <c r="D230" s="204"/>
      <c r="E230" s="183"/>
      <c r="F230" s="184"/>
      <c r="G230" s="186"/>
      <c r="H230" s="186"/>
      <c r="I230" s="176"/>
    </row>
    <row r="231" customFormat="false" ht="24" hidden="false" customHeight="false" outlineLevel="0" collapsed="false">
      <c r="B231" s="180" t="n">
        <f aca="false">1+COUNT(B$2:B230)</f>
        <v>98</v>
      </c>
      <c r="D231" s="182" t="s">
        <v>455</v>
      </c>
      <c r="E231" s="194" t="s">
        <v>354</v>
      </c>
      <c r="F231" s="184" t="n">
        <v>2240</v>
      </c>
      <c r="G231" s="185"/>
      <c r="H231" s="186" t="n">
        <f aca="false">ROUND(F231*G231,2)</f>
        <v>0</v>
      </c>
      <c r="I231" s="207"/>
    </row>
    <row r="232" customFormat="false" ht="12.8" hidden="false" customHeight="false" outlineLevel="0" collapsed="false">
      <c r="B232" s="180"/>
      <c r="D232" s="182"/>
      <c r="E232" s="194"/>
      <c r="F232" s="184"/>
      <c r="G232" s="186"/>
      <c r="H232" s="186"/>
      <c r="I232" s="207"/>
    </row>
    <row r="233" customFormat="false" ht="12.8" hidden="false" customHeight="false" outlineLevel="0" collapsed="false">
      <c r="B233" s="180"/>
      <c r="D233" s="182"/>
      <c r="E233" s="194"/>
      <c r="F233" s="184"/>
      <c r="G233" s="186"/>
      <c r="H233" s="186"/>
      <c r="I233" s="207"/>
    </row>
    <row r="234" s="208" customFormat="true" ht="12.8" hidden="false" customHeight="false" outlineLevel="0" collapsed="false">
      <c r="B234" s="209"/>
      <c r="C234" s="210" t="s">
        <v>456</v>
      </c>
      <c r="D234" s="211" t="s">
        <v>457</v>
      </c>
      <c r="E234" s="210" t="s">
        <v>175</v>
      </c>
      <c r="F234" s="210"/>
      <c r="G234" s="210"/>
      <c r="H234" s="210" t="n">
        <f aca="false">SUM(H235:H244)</f>
        <v>0</v>
      </c>
      <c r="I234" s="212"/>
    </row>
    <row r="235" customFormat="false" ht="12.8" hidden="false" customHeight="false" outlineLevel="0" collapsed="false">
      <c r="B235" s="180"/>
      <c r="D235" s="182"/>
      <c r="E235" s="194"/>
      <c r="F235" s="184"/>
      <c r="G235" s="186"/>
      <c r="H235" s="186"/>
      <c r="I235" s="207"/>
    </row>
    <row r="236" s="208" customFormat="true" ht="13" hidden="false" customHeight="false" outlineLevel="0" collapsed="false">
      <c r="B236" s="193" t="n">
        <f aca="false">1+COUNT(B$2:B235)</f>
        <v>99</v>
      </c>
      <c r="C236" s="213"/>
      <c r="D236" s="214" t="s">
        <v>458</v>
      </c>
      <c r="E236" s="215" t="s">
        <v>367</v>
      </c>
      <c r="F236" s="216" t="n">
        <v>175</v>
      </c>
      <c r="G236" s="217"/>
      <c r="H236" s="186" t="n">
        <f aca="false">ROUND(F236*G236,2)</f>
        <v>0</v>
      </c>
      <c r="I236" s="218"/>
    </row>
    <row r="237" s="208" customFormat="true" ht="24" hidden="false" customHeight="false" outlineLevel="0" collapsed="false">
      <c r="B237" s="193"/>
      <c r="C237" s="213"/>
      <c r="D237" s="219" t="s">
        <v>459</v>
      </c>
      <c r="E237" s="215"/>
      <c r="F237" s="216"/>
      <c r="G237" s="220"/>
      <c r="H237" s="221"/>
      <c r="I237" s="218"/>
    </row>
    <row r="238" s="208" customFormat="true" ht="13" hidden="false" customHeight="false" outlineLevel="0" collapsed="false">
      <c r="B238" s="193" t="n">
        <f aca="false">1+COUNT(B$2:B237)</f>
        <v>100</v>
      </c>
      <c r="C238" s="213"/>
      <c r="D238" s="214" t="s">
        <v>460</v>
      </c>
      <c r="E238" s="215" t="s">
        <v>354</v>
      </c>
      <c r="F238" s="216" t="n">
        <v>285</v>
      </c>
      <c r="G238" s="217"/>
      <c r="H238" s="186" t="n">
        <f aca="false">ROUND(F238*G238,2)</f>
        <v>0</v>
      </c>
      <c r="I238" s="218"/>
    </row>
    <row r="239" s="208" customFormat="true" ht="12.8" hidden="false" customHeight="false" outlineLevel="0" collapsed="false">
      <c r="B239" s="193"/>
      <c r="C239" s="213"/>
      <c r="D239" s="214"/>
      <c r="E239" s="215"/>
      <c r="F239" s="216"/>
      <c r="G239" s="220"/>
      <c r="H239" s="221"/>
      <c r="I239" s="218"/>
    </row>
    <row r="240" s="208" customFormat="true" ht="35" hidden="false" customHeight="false" outlineLevel="0" collapsed="false">
      <c r="B240" s="193" t="n">
        <f aca="false">1+COUNT(B$2:B239)</f>
        <v>101</v>
      </c>
      <c r="C240" s="213"/>
      <c r="D240" s="219" t="s">
        <v>252</v>
      </c>
      <c r="E240" s="222" t="s">
        <v>367</v>
      </c>
      <c r="F240" s="223" t="n">
        <v>114</v>
      </c>
      <c r="G240" s="224"/>
      <c r="H240" s="186" t="n">
        <f aca="false">ROUND(F240*G240,2)</f>
        <v>0</v>
      </c>
      <c r="I240" s="218"/>
    </row>
    <row r="241" s="208" customFormat="true" ht="12.8" hidden="false" customHeight="false" outlineLevel="0" collapsed="false">
      <c r="B241" s="193"/>
      <c r="C241" s="213"/>
      <c r="D241" s="219"/>
      <c r="E241" s="222"/>
      <c r="F241" s="223"/>
      <c r="G241" s="221"/>
      <c r="H241" s="221"/>
      <c r="I241" s="218"/>
    </row>
    <row r="242" s="208" customFormat="true" ht="24" hidden="false" customHeight="false" outlineLevel="0" collapsed="false">
      <c r="B242" s="193" t="n">
        <f aca="false">1+COUNT(B$2:B241)</f>
        <v>102</v>
      </c>
      <c r="C242" s="213"/>
      <c r="D242" s="219" t="s">
        <v>461</v>
      </c>
      <c r="E242" s="222" t="s">
        <v>354</v>
      </c>
      <c r="F242" s="223" t="n">
        <v>285</v>
      </c>
      <c r="G242" s="224"/>
      <c r="H242" s="186" t="n">
        <f aca="false">ROUND(F242*G242,2)</f>
        <v>0</v>
      </c>
      <c r="I242" s="218"/>
    </row>
    <row r="243" s="208" customFormat="true" ht="12.8" hidden="false" customHeight="false" outlineLevel="0" collapsed="false">
      <c r="B243" s="193"/>
      <c r="C243" s="213"/>
      <c r="D243" s="219"/>
      <c r="E243" s="222"/>
      <c r="F243" s="223"/>
      <c r="G243" s="221"/>
      <c r="H243" s="221"/>
      <c r="I243" s="218"/>
    </row>
    <row r="244" s="208" customFormat="true" ht="13" hidden="false" customHeight="false" outlineLevel="0" collapsed="false">
      <c r="B244" s="193" t="n">
        <f aca="false">1+COUNT(B$2:B243)</f>
        <v>103</v>
      </c>
      <c r="C244" s="213"/>
      <c r="D244" s="110" t="s">
        <v>462</v>
      </c>
      <c r="E244" s="225" t="s">
        <v>354</v>
      </c>
      <c r="F244" s="226" t="n">
        <v>5</v>
      </c>
      <c r="G244" s="227"/>
      <c r="H244" s="186" t="n">
        <f aca="false">ROUND(F244*G244,2)</f>
        <v>0</v>
      </c>
      <c r="I244" s="218"/>
    </row>
    <row r="245" customFormat="false" ht="12.8" hidden="false" customHeight="false" outlineLevel="0" collapsed="false">
      <c r="B245" s="180"/>
      <c r="D245" s="182"/>
      <c r="E245" s="194"/>
      <c r="F245" s="184"/>
      <c r="G245" s="186"/>
      <c r="H245" s="186"/>
      <c r="I245" s="207"/>
    </row>
    <row r="246" s="166" customFormat="true" ht="13.8" hidden="false" customHeight="false" outlineLevel="0" collapsed="false">
      <c r="B246" s="197"/>
      <c r="C246" s="168" t="s">
        <v>463</v>
      </c>
      <c r="D246" s="169" t="s">
        <v>464</v>
      </c>
      <c r="E246" s="169"/>
      <c r="F246" s="168" t="s">
        <v>202</v>
      </c>
      <c r="G246" s="168"/>
      <c r="H246" s="168" t="n">
        <f aca="false">SUM(H247:H261)</f>
        <v>2650</v>
      </c>
      <c r="I246" s="198"/>
    </row>
    <row r="247" customFormat="false" ht="12.8" hidden="false" customHeight="false" outlineLevel="0" collapsed="false">
      <c r="B247" s="180"/>
      <c r="D247" s="182"/>
      <c r="E247" s="199"/>
      <c r="F247" s="174"/>
      <c r="G247" s="175"/>
      <c r="H247" s="175"/>
    </row>
    <row r="248" customFormat="false" ht="34.35" hidden="false" customHeight="false" outlineLevel="0" collapsed="false">
      <c r="B248" s="180" t="n">
        <f aca="false">1+COUNT(B$2:B247)</f>
        <v>104</v>
      </c>
      <c r="C248" s="228"/>
      <c r="D248" s="110" t="s">
        <v>465</v>
      </c>
      <c r="E248" s="194" t="s">
        <v>466</v>
      </c>
      <c r="F248" s="229" t="n">
        <v>50</v>
      </c>
      <c r="G248" s="230" t="n">
        <v>45</v>
      </c>
      <c r="H248" s="186" t="n">
        <f aca="false">ROUND(F248*G248,2)</f>
        <v>2250</v>
      </c>
    </row>
    <row r="249" customFormat="false" ht="12.8" hidden="false" customHeight="false" outlineLevel="0" collapsed="false">
      <c r="B249" s="180"/>
      <c r="C249" s="228"/>
      <c r="D249" s="110"/>
      <c r="E249" s="194"/>
      <c r="F249" s="229"/>
      <c r="G249" s="186"/>
      <c r="H249" s="186"/>
    </row>
    <row r="250" customFormat="false" ht="13" hidden="false" customHeight="false" outlineLevel="0" collapsed="false">
      <c r="B250" s="180" t="n">
        <f aca="false">1+COUNT(B$2:B249)</f>
        <v>105</v>
      </c>
      <c r="C250" s="228"/>
      <c r="D250" s="110" t="s">
        <v>467</v>
      </c>
      <c r="E250" s="194" t="s">
        <v>466</v>
      </c>
      <c r="F250" s="229" t="n">
        <v>10</v>
      </c>
      <c r="G250" s="185"/>
      <c r="H250" s="186" t="n">
        <f aca="false">ROUND(F250*G250,2)</f>
        <v>0</v>
      </c>
    </row>
    <row r="251" customFormat="false" ht="12.8" hidden="false" customHeight="false" outlineLevel="0" collapsed="false">
      <c r="B251" s="180"/>
      <c r="C251" s="228"/>
      <c r="D251" s="110"/>
      <c r="E251" s="194"/>
      <c r="F251" s="229"/>
      <c r="G251" s="186"/>
      <c r="H251" s="186"/>
    </row>
    <row r="252" customFormat="false" ht="35" hidden="false" customHeight="false" outlineLevel="0" collapsed="false">
      <c r="B252" s="180" t="n">
        <f aca="false">1+COUNT(B$2:B251)</f>
        <v>106</v>
      </c>
      <c r="C252" s="228"/>
      <c r="D252" s="110" t="s">
        <v>468</v>
      </c>
      <c r="E252" s="194" t="s">
        <v>466</v>
      </c>
      <c r="F252" s="229" t="n">
        <v>10</v>
      </c>
      <c r="G252" s="185"/>
      <c r="H252" s="186" t="n">
        <f aca="false">ROUND(F252*G252,2)</f>
        <v>0</v>
      </c>
      <c r="I252" s="176"/>
    </row>
    <row r="253" customFormat="false" ht="12.8" hidden="false" customHeight="false" outlineLevel="0" collapsed="false">
      <c r="B253" s="180"/>
      <c r="C253" s="228"/>
      <c r="D253" s="110"/>
      <c r="E253" s="194"/>
      <c r="F253" s="229"/>
      <c r="G253" s="186"/>
      <c r="H253" s="186"/>
      <c r="I253" s="176"/>
    </row>
    <row r="254" customFormat="false" ht="45.8" hidden="false" customHeight="false" outlineLevel="0" collapsed="false">
      <c r="B254" s="180" t="n">
        <f aca="false">1+COUNT(B$2:B253)</f>
        <v>107</v>
      </c>
      <c r="C254" s="228"/>
      <c r="D254" s="110" t="s">
        <v>469</v>
      </c>
      <c r="E254" s="194" t="s">
        <v>466</v>
      </c>
      <c r="F254" s="229" t="n">
        <v>10</v>
      </c>
      <c r="G254" s="230" t="n">
        <v>40</v>
      </c>
      <c r="H254" s="186" t="n">
        <f aca="false">ROUND(F254*G254,2)</f>
        <v>400</v>
      </c>
      <c r="I254" s="176"/>
    </row>
    <row r="255" customFormat="false" ht="12.8" hidden="false" customHeight="false" outlineLevel="0" collapsed="false">
      <c r="B255" s="180"/>
      <c r="C255" s="228"/>
      <c r="D255" s="110"/>
      <c r="E255" s="194"/>
      <c r="F255" s="229"/>
      <c r="G255" s="186"/>
      <c r="H255" s="186"/>
      <c r="I255" s="176"/>
    </row>
    <row r="256" customFormat="false" ht="13" hidden="false" customHeight="false" outlineLevel="0" collapsed="false">
      <c r="B256" s="180" t="n">
        <f aca="false">1+COUNT(B$2:B255)</f>
        <v>108</v>
      </c>
      <c r="C256" s="228"/>
      <c r="D256" s="110" t="s">
        <v>470</v>
      </c>
      <c r="E256" s="194" t="s">
        <v>346</v>
      </c>
      <c r="F256" s="229" t="n">
        <v>1721</v>
      </c>
      <c r="G256" s="185"/>
      <c r="H256" s="186" t="n">
        <f aca="false">ROUND(F256*G256,2)</f>
        <v>0</v>
      </c>
      <c r="I256" s="176"/>
    </row>
    <row r="257" customFormat="false" ht="12.8" hidden="false" customHeight="false" outlineLevel="0" collapsed="false">
      <c r="B257" s="180"/>
      <c r="C257" s="228"/>
      <c r="D257" s="110"/>
      <c r="E257" s="194"/>
      <c r="F257" s="229"/>
      <c r="G257" s="186"/>
      <c r="H257" s="186"/>
      <c r="I257" s="176"/>
    </row>
    <row r="258" customFormat="false" ht="13" hidden="false" customHeight="false" outlineLevel="0" collapsed="false">
      <c r="B258" s="180" t="n">
        <f aca="false">1+COUNT(B$2:B257)</f>
        <v>109</v>
      </c>
      <c r="C258" s="228"/>
      <c r="D258" s="110" t="s">
        <v>471</v>
      </c>
      <c r="E258" s="194" t="s">
        <v>472</v>
      </c>
      <c r="F258" s="229" t="n">
        <v>1</v>
      </c>
      <c r="G258" s="185"/>
      <c r="H258" s="186" t="n">
        <f aca="false">ROUND(F258*G258,2)</f>
        <v>0</v>
      </c>
    </row>
    <row r="259" customFormat="false" ht="12.8" hidden="false" customHeight="false" outlineLevel="0" collapsed="false">
      <c r="B259" s="180"/>
      <c r="C259" s="228"/>
      <c r="D259" s="110"/>
      <c r="E259" s="194"/>
      <c r="F259" s="229"/>
      <c r="G259" s="186"/>
      <c r="H259" s="186"/>
    </row>
    <row r="260" customFormat="false" ht="68" hidden="false" customHeight="false" outlineLevel="0" collapsed="false">
      <c r="B260" s="180" t="n">
        <f aca="false">1+COUNT(B$2:B259)</f>
        <v>110</v>
      </c>
      <c r="C260" s="134"/>
      <c r="D260" s="110" t="s">
        <v>473</v>
      </c>
      <c r="E260" s="109" t="s">
        <v>472</v>
      </c>
      <c r="F260" s="229" t="n">
        <v>1</v>
      </c>
      <c r="G260" s="185"/>
      <c r="H260" s="186" t="n">
        <f aca="false">ROUND(F260*G260,2)</f>
        <v>0</v>
      </c>
      <c r="J260" s="182"/>
    </row>
    <row r="261" customFormat="false" ht="12.8" hidden="false" customHeight="false" outlineLevel="0" collapsed="false">
      <c r="B261" s="180"/>
      <c r="C261" s="134"/>
      <c r="D261" s="182"/>
      <c r="E261" s="109"/>
      <c r="F261" s="231"/>
      <c r="G261" s="112"/>
      <c r="H261" s="232"/>
    </row>
    <row r="262" customFormat="false" ht="12.8" hidden="false" customHeight="false" outlineLevel="0" collapsed="false">
      <c r="B262" s="197"/>
      <c r="C262" s="168" t="s">
        <v>474</v>
      </c>
      <c r="D262" s="169" t="s">
        <v>475</v>
      </c>
      <c r="E262" s="168" t="s">
        <v>476</v>
      </c>
      <c r="F262" s="168"/>
      <c r="G262" s="168"/>
      <c r="H262" s="168"/>
      <c r="I262" s="170"/>
    </row>
    <row r="263" customFormat="false" ht="12.8" hidden="false" customHeight="false" outlineLevel="0" collapsed="false">
      <c r="B263" s="180"/>
      <c r="C263" s="134"/>
      <c r="D263" s="135"/>
      <c r="E263" s="134"/>
      <c r="F263" s="231"/>
      <c r="G263" s="136"/>
      <c r="H263" s="232"/>
      <c r="I263" s="188"/>
    </row>
    <row r="264" customFormat="false" ht="12.8" hidden="false" customHeight="false" outlineLevel="0" collapsed="false">
      <c r="B264" s="180"/>
      <c r="C264" s="134"/>
      <c r="D264" s="182"/>
      <c r="E264" s="194"/>
      <c r="F264" s="202"/>
      <c r="G264" s="186"/>
      <c r="H264" s="186"/>
      <c r="I264" s="233"/>
    </row>
    <row r="265" customFormat="false" ht="12.8" hidden="false" customHeight="false" outlineLevel="0" collapsed="false">
      <c r="B265" s="234"/>
      <c r="C265" s="134"/>
      <c r="D265" s="182"/>
      <c r="E265" s="183"/>
      <c r="F265" s="231"/>
      <c r="G265" s="112"/>
      <c r="H265" s="232"/>
      <c r="I265" s="233"/>
    </row>
    <row r="266" customFormat="false" ht="12.8" hidden="false" customHeight="false" outlineLevel="0" collapsed="false">
      <c r="B266" s="234"/>
      <c r="C266" s="134"/>
      <c r="D266" s="235" t="str">
        <f aca="false">D11</f>
        <v>PREDDELA</v>
      </c>
      <c r="E266" s="140" t="n">
        <f aca="false">H11</f>
        <v>0</v>
      </c>
      <c r="F266" s="231"/>
      <c r="G266" s="112"/>
      <c r="H266" s="232"/>
      <c r="I266" s="233"/>
    </row>
    <row r="267" customFormat="false" ht="12.8" hidden="false" customHeight="false" outlineLevel="0" collapsed="false">
      <c r="B267" s="234"/>
      <c r="C267" s="134"/>
      <c r="D267" s="235" t="str">
        <f aca="false">D51</f>
        <v>ZEMELJSKA DELA</v>
      </c>
      <c r="E267" s="140" t="n">
        <f aca="false">H51</f>
        <v>0</v>
      </c>
      <c r="F267" s="231"/>
      <c r="G267" s="112"/>
      <c r="H267" s="232"/>
      <c r="I267" s="233"/>
    </row>
    <row r="268" customFormat="false" ht="16.75" hidden="false" customHeight="true" outlineLevel="0" collapsed="false">
      <c r="B268" s="234"/>
      <c r="C268" s="134"/>
      <c r="D268" s="235" t="str">
        <f aca="false">D85</f>
        <v>ODVODNJAVANJE IN MONT. DELA SKUPAJ:</v>
      </c>
      <c r="E268" s="140" t="n">
        <f aca="false">H85</f>
        <v>0</v>
      </c>
      <c r="F268" s="231"/>
      <c r="G268" s="112"/>
      <c r="H268" s="232"/>
      <c r="I268" s="233"/>
    </row>
    <row r="269" customFormat="false" ht="12.8" hidden="false" customHeight="false" outlineLevel="0" collapsed="false">
      <c r="B269" s="234"/>
      <c r="C269" s="134"/>
      <c r="D269" s="235" t="s">
        <v>457</v>
      </c>
      <c r="E269" s="140" t="n">
        <f aca="false">H234</f>
        <v>0</v>
      </c>
      <c r="F269" s="231"/>
      <c r="G269" s="112"/>
      <c r="H269" s="232"/>
      <c r="I269" s="233"/>
    </row>
    <row r="270" customFormat="false" ht="12.8" hidden="false" customHeight="false" outlineLevel="0" collapsed="false">
      <c r="B270" s="234"/>
      <c r="C270" s="134"/>
      <c r="D270" s="236" t="str">
        <f aca="false">D246</f>
        <v>TUJE STORITVE</v>
      </c>
      <c r="E270" s="142" t="n">
        <f aca="false">H246</f>
        <v>2650</v>
      </c>
      <c r="F270" s="231"/>
      <c r="G270" s="112"/>
      <c r="H270" s="232"/>
      <c r="I270" s="233"/>
    </row>
    <row r="271" customFormat="false" ht="12.8" hidden="false" customHeight="false" outlineLevel="0" collapsed="false">
      <c r="B271" s="234"/>
      <c r="C271" s="134"/>
      <c r="D271" s="236" t="str">
        <f aca="false">D262</f>
        <v>NEPREDVIDENA DELA</v>
      </c>
      <c r="E271" s="142" t="n">
        <f aca="false">H262</f>
        <v>0</v>
      </c>
      <c r="F271" s="231"/>
      <c r="G271" s="112"/>
      <c r="H271" s="232"/>
      <c r="I271" s="233"/>
    </row>
    <row r="272" customFormat="false" ht="12.8" hidden="false" customHeight="false" outlineLevel="0" collapsed="false">
      <c r="B272" s="234"/>
      <c r="C272" s="134"/>
      <c r="D272" s="237"/>
      <c r="E272" s="144"/>
      <c r="F272" s="231"/>
      <c r="G272" s="112"/>
      <c r="H272" s="232"/>
      <c r="I272" s="233"/>
    </row>
    <row r="273" customFormat="false" ht="12.8" hidden="false" customHeight="false" outlineLevel="0" collapsed="false">
      <c r="B273" s="234"/>
      <c r="C273" s="134"/>
      <c r="D273" s="238" t="s">
        <v>477</v>
      </c>
      <c r="E273" s="239" t="n">
        <f aca="false">+SUM(E266:E271)</f>
        <v>2650</v>
      </c>
      <c r="F273" s="231"/>
      <c r="G273" s="112"/>
      <c r="H273" s="232"/>
      <c r="I273" s="233"/>
    </row>
    <row r="274" customFormat="false" ht="12.8" hidden="false" customHeight="false" outlineLevel="0" collapsed="false">
      <c r="B274" s="234"/>
      <c r="C274" s="134"/>
      <c r="D274" s="237"/>
      <c r="E274" s="240"/>
      <c r="F274" s="231"/>
      <c r="G274" s="112"/>
      <c r="H274" s="232"/>
      <c r="I274" s="233"/>
    </row>
    <row r="275" customFormat="false" ht="12.8" hidden="false" customHeight="false" outlineLevel="0" collapsed="false">
      <c r="B275" s="234"/>
      <c r="C275" s="134"/>
      <c r="D275" s="241" t="s">
        <v>478</v>
      </c>
      <c r="E275" s="242" t="n">
        <f aca="false">ROUND(0.22*E273,2)</f>
        <v>583</v>
      </c>
      <c r="F275" s="231"/>
      <c r="G275" s="112"/>
      <c r="H275" s="232"/>
      <c r="I275" s="233"/>
    </row>
    <row r="276" customFormat="false" ht="12.8" hidden="false" customHeight="false" outlineLevel="0" collapsed="false">
      <c r="B276" s="234"/>
      <c r="C276" s="134"/>
      <c r="D276" s="237"/>
      <c r="E276" s="240"/>
      <c r="F276" s="231"/>
      <c r="G276" s="112"/>
      <c r="H276" s="232"/>
      <c r="I276" s="233"/>
    </row>
    <row r="277" customFormat="false" ht="12.8" hidden="false" customHeight="false" outlineLevel="0" collapsed="false">
      <c r="B277" s="234"/>
      <c r="C277" s="134"/>
      <c r="D277" s="243" t="s">
        <v>479</v>
      </c>
      <c r="E277" s="244" t="n">
        <f aca="false">+SUM(E273:E275)</f>
        <v>3233</v>
      </c>
      <c r="F277" s="231"/>
      <c r="G277" s="112"/>
      <c r="H277" s="232"/>
      <c r="I277" s="233"/>
    </row>
  </sheetData>
  <sheetProtection sheet="true" password="9a51" objects="true" scenarios="true"/>
  <mergeCells count="9">
    <mergeCell ref="C3:F3"/>
    <mergeCell ref="C4:F4"/>
    <mergeCell ref="B7:I7"/>
    <mergeCell ref="F11:G11"/>
    <mergeCell ref="F51:G51"/>
    <mergeCell ref="E85:G85"/>
    <mergeCell ref="E234:G234"/>
    <mergeCell ref="F246:G246"/>
    <mergeCell ref="E262:G262"/>
  </mergeCells>
  <printOptions headings="false" gridLines="false" gridLinesSet="true" horizontalCentered="true" verticalCentered="false"/>
  <pageMargins left="0.196527777777778" right="0.196527777777778" top="0.984027777777778" bottom="0.590277777777778" header="0.511805555555555" footer="0.196527777777778"/>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&amp;CStran &amp;P od &amp;N</oddFooter>
  </headerFooter>
  <rowBreaks count="4" manualBreakCount="4">
    <brk id="58" man="true" max="16383" min="0"/>
    <brk id="71" man="true" max="16383" min="0"/>
    <brk id="146" man="true" max="16383" min="0"/>
    <brk id="233" man="true" max="16383" min="0"/>
  </rowBreaks>
</worksheet>
</file>

<file path=xl/worksheets/sheet6.xml><?xml version="1.0" encoding="utf-8"?>
<worksheet xmlns="http://schemas.openxmlformats.org/spreadsheetml/2006/main" xmlns:r="http://schemas.openxmlformats.org/officeDocument/2006/relationships">
  <sheetPr filterMode="false">
    <pageSetUpPr fitToPage="true"/>
  </sheetPr>
  <dimension ref="B1:H57"/>
  <sheetViews>
    <sheetView showFormulas="false" showGridLines="true" showRowColHeaders="true" showZeros="true" rightToLeft="false" tabSelected="false" showOutlineSymbols="true" defaultGridColor="true" view="pageBreakPreview" topLeftCell="A37" colorId="64" zoomScale="75" zoomScaleNormal="75" zoomScalePageLayoutView="75" workbookViewId="0">
      <selection pane="topLeft" activeCell="E55" activeCellId="0" sqref="E55"/>
    </sheetView>
  </sheetViews>
  <sheetFormatPr defaultRowHeight="12.8" zeroHeight="false" outlineLevelRow="0" outlineLevelCol="0"/>
  <cols>
    <col collapsed="false" customWidth="true" hidden="false" outlineLevel="0" max="1" min="1" style="109" width="9.13"/>
    <col collapsed="false" customWidth="true" hidden="false" outlineLevel="0" max="3" min="2" style="134" width="10.71"/>
    <col collapsed="false" customWidth="true" hidden="false" outlineLevel="0" max="4" min="4" style="110" width="47.7"/>
    <col collapsed="false" customWidth="true" hidden="false" outlineLevel="0" max="5" min="5" style="134" width="14.69"/>
    <col collapsed="false" customWidth="true" hidden="false" outlineLevel="0" max="6" min="6" style="111" width="12.71"/>
    <col collapsed="false" customWidth="true" hidden="false" outlineLevel="0" max="7" min="7" style="112" width="15.71"/>
    <col collapsed="false" customWidth="true" hidden="false" outlineLevel="0" max="8" min="8" style="113" width="15.71"/>
    <col collapsed="false" customWidth="true" hidden="false" outlineLevel="0" max="257" min="9" style="109" width="9.13"/>
    <col collapsed="false" customWidth="true" hidden="false" outlineLevel="0" max="259" min="258" style="109" width="10.71"/>
    <col collapsed="false" customWidth="true" hidden="false" outlineLevel="0" max="260" min="260" style="109" width="47.7"/>
    <col collapsed="false" customWidth="true" hidden="false" outlineLevel="0" max="261" min="261" style="109" width="14.69"/>
    <col collapsed="false" customWidth="true" hidden="false" outlineLevel="0" max="262" min="262" style="109" width="12.71"/>
    <col collapsed="false" customWidth="true" hidden="false" outlineLevel="0" max="264" min="263" style="109" width="15.71"/>
    <col collapsed="false" customWidth="true" hidden="false" outlineLevel="0" max="513" min="265" style="109" width="9.13"/>
    <col collapsed="false" customWidth="true" hidden="false" outlineLevel="0" max="515" min="514" style="109" width="10.71"/>
    <col collapsed="false" customWidth="true" hidden="false" outlineLevel="0" max="516" min="516" style="109" width="47.7"/>
    <col collapsed="false" customWidth="true" hidden="false" outlineLevel="0" max="517" min="517" style="109" width="14.69"/>
    <col collapsed="false" customWidth="true" hidden="false" outlineLevel="0" max="518" min="518" style="109" width="12.71"/>
    <col collapsed="false" customWidth="true" hidden="false" outlineLevel="0" max="520" min="519" style="109" width="15.71"/>
    <col collapsed="false" customWidth="true" hidden="false" outlineLevel="0" max="769" min="521" style="109" width="9.13"/>
    <col collapsed="false" customWidth="true" hidden="false" outlineLevel="0" max="771" min="770" style="109" width="10.71"/>
    <col collapsed="false" customWidth="true" hidden="false" outlineLevel="0" max="772" min="772" style="109" width="47.7"/>
    <col collapsed="false" customWidth="true" hidden="false" outlineLevel="0" max="773" min="773" style="109" width="14.69"/>
    <col collapsed="false" customWidth="true" hidden="false" outlineLevel="0" max="774" min="774" style="109" width="12.71"/>
    <col collapsed="false" customWidth="true" hidden="false" outlineLevel="0" max="776" min="775" style="109" width="15.71"/>
    <col collapsed="false" customWidth="true" hidden="false" outlineLevel="0" max="1025" min="777" style="109" width="9.13"/>
  </cols>
  <sheetData>
    <row r="1" s="114" customFormat="true" ht="12.8" hidden="false" customHeight="false" outlineLevel="0" collapsed="false">
      <c r="B1" s="152" t="s">
        <v>331</v>
      </c>
      <c r="C1" s="151" t="s">
        <v>480</v>
      </c>
      <c r="E1" s="152"/>
      <c r="F1" s="111"/>
      <c r="G1" s="245"/>
      <c r="H1" s="113"/>
    </row>
    <row r="2" s="114" customFormat="true" ht="12.8" hidden="false" customHeight="false" outlineLevel="0" collapsed="false">
      <c r="B2" s="152" t="s">
        <v>481</v>
      </c>
      <c r="C2" s="151" t="s">
        <v>482</v>
      </c>
      <c r="E2" s="152"/>
      <c r="F2" s="111"/>
      <c r="G2" s="245"/>
      <c r="H2" s="113"/>
    </row>
    <row r="3" s="114" customFormat="true" ht="12.8" hidden="false" customHeight="false" outlineLevel="0" collapsed="false">
      <c r="B3" s="152" t="s">
        <v>334</v>
      </c>
      <c r="C3" s="151" t="s">
        <v>483</v>
      </c>
      <c r="E3" s="152"/>
      <c r="F3" s="111"/>
      <c r="G3" s="245"/>
      <c r="H3" s="113"/>
    </row>
    <row r="4" s="114" customFormat="true" ht="15" hidden="false" customHeight="false" outlineLevel="0" collapsed="false">
      <c r="B4" s="152" t="s">
        <v>336</v>
      </c>
      <c r="C4" s="151" t="s">
        <v>337</v>
      </c>
      <c r="D4" s="145" t="s">
        <v>484</v>
      </c>
      <c r="E4" s="145"/>
      <c r="F4" s="145"/>
      <c r="G4" s="145"/>
      <c r="H4" s="145"/>
    </row>
    <row r="5" s="116" customFormat="true" ht="17.35" hidden="false" customHeight="false" outlineLevel="0" collapsed="false">
      <c r="B5" s="117"/>
      <c r="C5" s="117"/>
      <c r="D5" s="118"/>
      <c r="E5" s="117"/>
      <c r="F5" s="119"/>
      <c r="G5" s="120"/>
      <c r="H5" s="121"/>
    </row>
    <row r="6" s="122" customFormat="true" ht="25" hidden="false" customHeight="false" outlineLevel="0" collapsed="false">
      <c r="B6" s="123" t="s">
        <v>62</v>
      </c>
      <c r="C6" s="123" t="s">
        <v>63</v>
      </c>
      <c r="D6" s="124" t="s">
        <v>64</v>
      </c>
      <c r="E6" s="123" t="s">
        <v>65</v>
      </c>
      <c r="F6" s="125" t="s">
        <v>66</v>
      </c>
      <c r="G6" s="126" t="s">
        <v>67</v>
      </c>
      <c r="H6" s="127" t="s">
        <v>68</v>
      </c>
    </row>
    <row r="7" s="128" customFormat="true" ht="15" hidden="false" customHeight="false" outlineLevel="0" collapsed="false">
      <c r="B7" s="129"/>
      <c r="C7" s="129"/>
      <c r="D7" s="130"/>
      <c r="E7" s="129"/>
      <c r="F7" s="131"/>
      <c r="G7" s="132"/>
      <c r="H7" s="133"/>
    </row>
    <row r="8" customFormat="false" ht="12.8" hidden="false" customHeight="false" outlineLevel="0" collapsed="false">
      <c r="D8" s="135" t="s">
        <v>69</v>
      </c>
      <c r="G8" s="136" t="s">
        <v>70</v>
      </c>
      <c r="H8" s="137" t="n">
        <f aca="false">+SUM(H9:H14)</f>
        <v>0</v>
      </c>
    </row>
    <row r="9" customFormat="false" ht="12.8" hidden="false" customHeight="false" outlineLevel="0" collapsed="false">
      <c r="D9" s="135"/>
      <c r="G9" s="136"/>
      <c r="H9" s="137"/>
    </row>
    <row r="10" customFormat="false" ht="12.8" hidden="false" customHeight="false" outlineLevel="0" collapsed="false">
      <c r="D10" s="135" t="s">
        <v>84</v>
      </c>
      <c r="G10" s="101"/>
      <c r="H10" s="246"/>
    </row>
    <row r="11" customFormat="false" ht="13" hidden="false" customHeight="false" outlineLevel="0" collapsed="false">
      <c r="B11" s="134" t="s">
        <v>72</v>
      </c>
      <c r="C11" s="134" t="s">
        <v>485</v>
      </c>
      <c r="D11" s="110" t="s">
        <v>486</v>
      </c>
      <c r="E11" s="134" t="s">
        <v>83</v>
      </c>
      <c r="F11" s="111" t="n">
        <v>7</v>
      </c>
      <c r="G11" s="101"/>
      <c r="H11" s="113" t="n">
        <f aca="false">ROUND(F11*G11,2)</f>
        <v>0</v>
      </c>
    </row>
    <row r="12" customFormat="false" ht="13" hidden="false" customHeight="false" outlineLevel="0" collapsed="false">
      <c r="B12" s="134" t="s">
        <v>76</v>
      </c>
      <c r="C12" s="134" t="s">
        <v>487</v>
      </c>
      <c r="D12" s="110" t="s">
        <v>488</v>
      </c>
      <c r="E12" s="134" t="s">
        <v>83</v>
      </c>
      <c r="F12" s="111" t="n">
        <v>1</v>
      </c>
      <c r="G12" s="101"/>
      <c r="H12" s="113" t="n">
        <f aca="false">ROUND(F12*G12,2)</f>
        <v>0</v>
      </c>
    </row>
    <row r="13" customFormat="false" ht="13" hidden="false" customHeight="false" outlineLevel="0" collapsed="false">
      <c r="B13" s="134" t="s">
        <v>80</v>
      </c>
      <c r="C13" s="134" t="s">
        <v>489</v>
      </c>
      <c r="D13" s="110" t="s">
        <v>490</v>
      </c>
      <c r="E13" s="134" t="s">
        <v>83</v>
      </c>
      <c r="F13" s="111" t="n">
        <v>27</v>
      </c>
      <c r="G13" s="101"/>
      <c r="H13" s="246" t="n">
        <f aca="false">ROUND(F13*G13,2)</f>
        <v>0</v>
      </c>
    </row>
    <row r="14" customFormat="false" ht="12.8" hidden="false" customHeight="false" outlineLevel="0" collapsed="false">
      <c r="G14" s="101"/>
      <c r="H14" s="246"/>
    </row>
    <row r="15" customFormat="false" ht="12.8" hidden="false" customHeight="false" outlineLevel="0" collapsed="false">
      <c r="D15" s="135" t="s">
        <v>491</v>
      </c>
      <c r="G15" s="136" t="s">
        <v>492</v>
      </c>
      <c r="H15" s="137" t="n">
        <f aca="false">+SUM(H16:H45)</f>
        <v>0</v>
      </c>
    </row>
    <row r="16" customFormat="false" ht="12.8" hidden="false" customHeight="false" outlineLevel="0" collapsed="false">
      <c r="D16" s="135"/>
      <c r="G16" s="136"/>
      <c r="H16" s="137"/>
    </row>
    <row r="17" customFormat="false" ht="12.8" hidden="false" customHeight="false" outlineLevel="0" collapsed="false">
      <c r="D17" s="135" t="s">
        <v>493</v>
      </c>
    </row>
    <row r="18" customFormat="false" ht="24" hidden="false" customHeight="false" outlineLevel="0" collapsed="false">
      <c r="B18" s="134" t="s">
        <v>72</v>
      </c>
      <c r="C18" s="134" t="s">
        <v>494</v>
      </c>
      <c r="D18" s="110" t="s">
        <v>495</v>
      </c>
      <c r="E18" s="134" t="s">
        <v>83</v>
      </c>
      <c r="F18" s="111" t="n">
        <v>10</v>
      </c>
      <c r="G18" s="101"/>
      <c r="H18" s="113" t="n">
        <f aca="false">ROUND(F18*G18,2)</f>
        <v>0</v>
      </c>
    </row>
    <row r="19" customFormat="false" ht="24" hidden="false" customHeight="false" outlineLevel="0" collapsed="false">
      <c r="B19" s="134" t="s">
        <v>76</v>
      </c>
      <c r="C19" s="134" t="s">
        <v>496</v>
      </c>
      <c r="D19" s="110" t="s">
        <v>497</v>
      </c>
      <c r="E19" s="134" t="s">
        <v>83</v>
      </c>
      <c r="F19" s="111" t="n">
        <v>1</v>
      </c>
      <c r="G19" s="101"/>
      <c r="H19" s="113" t="n">
        <f aca="false">ROUND(F19*G19,2)</f>
        <v>0</v>
      </c>
    </row>
    <row r="20" customFormat="false" ht="22.9" hidden="false" customHeight="false" outlineLevel="0" collapsed="false">
      <c r="D20" s="138" t="s">
        <v>498</v>
      </c>
    </row>
    <row r="21" customFormat="false" ht="46" hidden="false" customHeight="false" outlineLevel="0" collapsed="false">
      <c r="B21" s="134" t="s">
        <v>80</v>
      </c>
      <c r="C21" s="134" t="s">
        <v>499</v>
      </c>
      <c r="D21" s="110" t="s">
        <v>500</v>
      </c>
      <c r="E21" s="134" t="s">
        <v>83</v>
      </c>
      <c r="F21" s="111" t="n">
        <v>1</v>
      </c>
      <c r="G21" s="101"/>
      <c r="H21" s="113" t="n">
        <f aca="false">ROUND(F21*G21,2)</f>
        <v>0</v>
      </c>
    </row>
    <row r="22" customFormat="false" ht="22.9" hidden="false" customHeight="false" outlineLevel="0" collapsed="false">
      <c r="D22" s="138" t="s">
        <v>501</v>
      </c>
    </row>
    <row r="23" customFormat="false" ht="35" hidden="false" customHeight="false" outlineLevel="0" collapsed="false">
      <c r="B23" s="134" t="s">
        <v>92</v>
      </c>
      <c r="C23" s="134" t="s">
        <v>502</v>
      </c>
      <c r="D23" s="110" t="s">
        <v>503</v>
      </c>
      <c r="E23" s="134" t="s">
        <v>83</v>
      </c>
      <c r="F23" s="111" t="n">
        <v>1</v>
      </c>
      <c r="G23" s="101"/>
      <c r="H23" s="113" t="n">
        <f aca="false">ROUND(F23*G23,2)</f>
        <v>0</v>
      </c>
    </row>
    <row r="24" customFormat="false" ht="35" hidden="false" customHeight="false" outlineLevel="0" collapsed="false">
      <c r="B24" s="134" t="s">
        <v>95</v>
      </c>
      <c r="C24" s="134" t="s">
        <v>504</v>
      </c>
      <c r="D24" s="110" t="s">
        <v>505</v>
      </c>
      <c r="E24" s="134" t="s">
        <v>83</v>
      </c>
      <c r="F24" s="111" t="n">
        <v>10</v>
      </c>
      <c r="G24" s="101"/>
      <c r="H24" s="113" t="n">
        <f aca="false">ROUND(F24*G24,2)</f>
        <v>0</v>
      </c>
    </row>
    <row r="25" customFormat="false" ht="46" hidden="false" customHeight="false" outlineLevel="0" collapsed="false">
      <c r="B25" s="134" t="s">
        <v>98</v>
      </c>
      <c r="C25" s="134" t="s">
        <v>506</v>
      </c>
      <c r="D25" s="110" t="s">
        <v>507</v>
      </c>
      <c r="E25" s="134" t="s">
        <v>83</v>
      </c>
      <c r="F25" s="111" t="n">
        <v>9</v>
      </c>
      <c r="G25" s="101"/>
      <c r="H25" s="113" t="n">
        <f aca="false">ROUND(F25*G25,2)</f>
        <v>0</v>
      </c>
    </row>
    <row r="26" customFormat="false" ht="22.9" hidden="false" customHeight="false" outlineLevel="0" collapsed="false">
      <c r="D26" s="138" t="s">
        <v>508</v>
      </c>
    </row>
    <row r="27" customFormat="false" ht="46" hidden="false" customHeight="false" outlineLevel="0" collapsed="false">
      <c r="B27" s="134" t="s">
        <v>101</v>
      </c>
      <c r="C27" s="134" t="s">
        <v>509</v>
      </c>
      <c r="D27" s="110" t="s">
        <v>510</v>
      </c>
      <c r="E27" s="134" t="s">
        <v>83</v>
      </c>
      <c r="F27" s="111" t="n">
        <v>2</v>
      </c>
      <c r="G27" s="101"/>
      <c r="H27" s="113" t="n">
        <f aca="false">ROUND(F27*G27,2)</f>
        <v>0</v>
      </c>
    </row>
    <row r="28" customFormat="false" ht="22.9" hidden="false" customHeight="false" outlineLevel="0" collapsed="false">
      <c r="D28" s="138" t="s">
        <v>511</v>
      </c>
    </row>
    <row r="29" customFormat="false" ht="24" hidden="false" customHeight="false" outlineLevel="0" collapsed="false">
      <c r="B29" s="134" t="s">
        <v>104</v>
      </c>
      <c r="C29" s="134" t="s">
        <v>512</v>
      </c>
      <c r="D29" s="110" t="s">
        <v>513</v>
      </c>
      <c r="E29" s="134" t="s">
        <v>83</v>
      </c>
      <c r="F29" s="111" t="n">
        <v>2</v>
      </c>
      <c r="G29" s="101"/>
      <c r="H29" s="113" t="n">
        <f aca="false">ROUND(F29*G29,2)</f>
        <v>0</v>
      </c>
    </row>
    <row r="31" customFormat="false" ht="12.8" hidden="false" customHeight="false" outlineLevel="0" collapsed="false">
      <c r="D31" s="135" t="s">
        <v>514</v>
      </c>
    </row>
    <row r="32" customFormat="false" ht="46" hidden="false" customHeight="false" outlineLevel="0" collapsed="false">
      <c r="B32" s="134" t="s">
        <v>72</v>
      </c>
      <c r="C32" s="134" t="s">
        <v>515</v>
      </c>
      <c r="D32" s="110" t="s">
        <v>516</v>
      </c>
      <c r="E32" s="134" t="s">
        <v>121</v>
      </c>
      <c r="F32" s="111" t="n">
        <v>84.2</v>
      </c>
      <c r="G32" s="101"/>
      <c r="H32" s="113" t="n">
        <f aca="false">ROUND(F32*G32,2)</f>
        <v>0</v>
      </c>
    </row>
    <row r="33" customFormat="false" ht="22.9" hidden="false" customHeight="false" outlineLevel="0" collapsed="false">
      <c r="D33" s="138" t="s">
        <v>517</v>
      </c>
    </row>
    <row r="34" customFormat="false" ht="46" hidden="false" customHeight="false" outlineLevel="0" collapsed="false">
      <c r="B34" s="134" t="s">
        <v>76</v>
      </c>
      <c r="C34" s="134" t="s">
        <v>518</v>
      </c>
      <c r="D34" s="110" t="s">
        <v>519</v>
      </c>
      <c r="E34" s="134" t="s">
        <v>121</v>
      </c>
      <c r="F34" s="111" t="n">
        <v>1055</v>
      </c>
      <c r="G34" s="101"/>
      <c r="H34" s="113" t="n">
        <f aca="false">ROUND(F34*G34,2)</f>
        <v>0</v>
      </c>
    </row>
    <row r="35" customFormat="false" ht="45.8" hidden="false" customHeight="false" outlineLevel="0" collapsed="false">
      <c r="D35" s="138" t="s">
        <v>520</v>
      </c>
    </row>
    <row r="36" customFormat="false" ht="24" hidden="false" customHeight="false" outlineLevel="0" collapsed="false">
      <c r="B36" s="134" t="s">
        <v>80</v>
      </c>
      <c r="C36" s="134" t="s">
        <v>521</v>
      </c>
      <c r="D36" s="110" t="s">
        <v>522</v>
      </c>
      <c r="E36" s="134" t="s">
        <v>121</v>
      </c>
      <c r="F36" s="111" t="n">
        <v>84</v>
      </c>
      <c r="G36" s="101"/>
      <c r="H36" s="113" t="n">
        <f aca="false">ROUND(F36*G36,2)</f>
        <v>0</v>
      </c>
    </row>
    <row r="37" customFormat="false" ht="46" hidden="false" customHeight="false" outlineLevel="0" collapsed="false">
      <c r="B37" s="134" t="s">
        <v>92</v>
      </c>
      <c r="C37" s="134" t="s">
        <v>523</v>
      </c>
      <c r="D37" s="110" t="s">
        <v>524</v>
      </c>
      <c r="E37" s="134" t="s">
        <v>121</v>
      </c>
      <c r="F37" s="111" t="n">
        <v>4</v>
      </c>
      <c r="G37" s="101"/>
      <c r="H37" s="113" t="n">
        <f aca="false">ROUND(F37*G37,2)</f>
        <v>0</v>
      </c>
    </row>
    <row r="38" customFormat="false" ht="45.8" hidden="false" customHeight="false" outlineLevel="0" collapsed="false">
      <c r="D38" s="138" t="s">
        <v>520</v>
      </c>
    </row>
    <row r="39" customFormat="false" ht="24" hidden="false" customHeight="false" outlineLevel="0" collapsed="false">
      <c r="B39" s="134" t="s">
        <v>95</v>
      </c>
      <c r="C39" s="134" t="s">
        <v>525</v>
      </c>
      <c r="D39" s="110" t="s">
        <v>526</v>
      </c>
      <c r="E39" s="134" t="s">
        <v>121</v>
      </c>
      <c r="F39" s="111" t="n">
        <v>4</v>
      </c>
      <c r="G39" s="101"/>
      <c r="H39" s="113" t="n">
        <f aca="false">ROUND(F39*G39,2)</f>
        <v>0</v>
      </c>
    </row>
    <row r="40" customFormat="false" ht="57" hidden="false" customHeight="false" outlineLevel="0" collapsed="false">
      <c r="B40" s="134" t="s">
        <v>98</v>
      </c>
      <c r="C40" s="134" t="s">
        <v>527</v>
      </c>
      <c r="D40" s="110" t="s">
        <v>528</v>
      </c>
      <c r="E40" s="134" t="s">
        <v>87</v>
      </c>
      <c r="F40" s="111" t="n">
        <v>129</v>
      </c>
      <c r="G40" s="101"/>
      <c r="H40" s="113" t="n">
        <f aca="false">ROUND(F40*G40,2)</f>
        <v>0</v>
      </c>
    </row>
    <row r="41" customFormat="false" ht="45.8" hidden="false" customHeight="false" outlineLevel="0" collapsed="false">
      <c r="D41" s="138" t="s">
        <v>520</v>
      </c>
    </row>
    <row r="42" customFormat="false" ht="24" hidden="false" customHeight="false" outlineLevel="0" collapsed="false">
      <c r="B42" s="134" t="s">
        <v>101</v>
      </c>
      <c r="C42" s="134" t="s">
        <v>529</v>
      </c>
      <c r="D42" s="110" t="s">
        <v>530</v>
      </c>
      <c r="E42" s="134" t="s">
        <v>87</v>
      </c>
      <c r="F42" s="111" t="n">
        <v>129</v>
      </c>
      <c r="G42" s="101"/>
      <c r="H42" s="113" t="n">
        <f aca="false">ROUND(F42*G42,2)</f>
        <v>0</v>
      </c>
    </row>
    <row r="43" customFormat="false" ht="46" hidden="false" customHeight="false" outlineLevel="0" collapsed="false">
      <c r="B43" s="134" t="s">
        <v>104</v>
      </c>
      <c r="C43" s="134" t="s">
        <v>531</v>
      </c>
      <c r="D43" s="110" t="s">
        <v>532</v>
      </c>
      <c r="E43" s="134" t="s">
        <v>87</v>
      </c>
      <c r="F43" s="111" t="n">
        <v>39.1</v>
      </c>
      <c r="G43" s="101"/>
      <c r="H43" s="113" t="n">
        <f aca="false">ROUND(F43*G43,2)</f>
        <v>0</v>
      </c>
    </row>
    <row r="44" customFormat="false" ht="45.8" hidden="false" customHeight="false" outlineLevel="0" collapsed="false">
      <c r="D44" s="138" t="s">
        <v>533</v>
      </c>
    </row>
    <row r="46" customFormat="false" ht="12.8" hidden="false" customHeight="false" outlineLevel="0" collapsed="false">
      <c r="D46" s="135" t="s">
        <v>201</v>
      </c>
      <c r="G46" s="136" t="s">
        <v>202</v>
      </c>
      <c r="H46" s="137" t="n">
        <f aca="false">+SUM(H47:H51)</f>
        <v>225</v>
      </c>
    </row>
    <row r="47" customFormat="false" ht="12.8" hidden="false" customHeight="false" outlineLevel="0" collapsed="false">
      <c r="D47" s="135"/>
      <c r="G47" s="136"/>
      <c r="H47" s="137"/>
    </row>
    <row r="48" customFormat="false" ht="12.8" hidden="false" customHeight="false" outlineLevel="0" collapsed="false">
      <c r="D48" s="135" t="s">
        <v>203</v>
      </c>
    </row>
    <row r="49" customFormat="false" ht="57" hidden="false" customHeight="false" outlineLevel="0" collapsed="false">
      <c r="B49" s="134" t="s">
        <v>72</v>
      </c>
      <c r="C49" s="134" t="s">
        <v>204</v>
      </c>
      <c r="D49" s="110" t="s">
        <v>534</v>
      </c>
      <c r="E49" s="134" t="s">
        <v>206</v>
      </c>
      <c r="F49" s="111" t="n">
        <v>5</v>
      </c>
      <c r="G49" s="112" t="n">
        <v>45</v>
      </c>
      <c r="H49" s="113" t="n">
        <f aca="false">ROUND(F49*G49,2)</f>
        <v>225</v>
      </c>
    </row>
    <row r="52" customFormat="false" ht="12.8" hidden="false" customHeight="false" outlineLevel="0" collapsed="false">
      <c r="D52" s="139" t="str">
        <f aca="false">D8</f>
        <v>1 PREDDELA</v>
      </c>
      <c r="E52" s="140" t="n">
        <f aca="false">H8</f>
        <v>0</v>
      </c>
    </row>
    <row r="53" customFormat="false" ht="12.8" hidden="false" customHeight="false" outlineLevel="0" collapsed="false">
      <c r="D53" s="139" t="str">
        <f aca="false">D15</f>
        <v>6 OPREMA CEST</v>
      </c>
      <c r="E53" s="140" t="n">
        <f aca="false">H15</f>
        <v>0</v>
      </c>
    </row>
    <row r="54" customFormat="false" ht="12.8" hidden="false" customHeight="false" outlineLevel="0" collapsed="false">
      <c r="D54" s="141" t="str">
        <f aca="false">D46</f>
        <v>7 TUJE STORITVE</v>
      </c>
      <c r="E54" s="142" t="n">
        <f aca="false">H46</f>
        <v>225</v>
      </c>
    </row>
    <row r="55" customFormat="false" ht="12.8" hidden="false" customHeight="false" outlineLevel="0" collapsed="false">
      <c r="D55" s="143" t="s">
        <v>219</v>
      </c>
      <c r="E55" s="144" t="n">
        <f aca="false">+SUM(E52:E54)</f>
        <v>225</v>
      </c>
    </row>
    <row r="56" customFormat="false" ht="12.8" hidden="false" customHeight="false" outlineLevel="0" collapsed="false">
      <c r="D56" s="143" t="s">
        <v>220</v>
      </c>
      <c r="E56" s="144" t="n">
        <f aca="false">0.22*E55</f>
        <v>49.5</v>
      </c>
    </row>
    <row r="57" customFormat="false" ht="12.8" hidden="false" customHeight="false" outlineLevel="0" collapsed="false">
      <c r="D57" s="143" t="s">
        <v>221</v>
      </c>
      <c r="E57" s="144" t="n">
        <f aca="false">+SUM(E55:E56)</f>
        <v>274.5</v>
      </c>
    </row>
  </sheetData>
  <sheetProtection sheet="true" password="9a51" objects="true" scenarios="true"/>
  <mergeCells count="1">
    <mergeCell ref="D4:H4"/>
  </mergeCells>
  <printOptions headings="false" gridLines="false" gridLinesSet="true" horizontalCentered="false" verticalCentered="false"/>
  <pageMargins left="0.984027777777778" right="0.39375" top="0.7875" bottom="0.786805555555556" header="0.511805555555555" footer="0.196527777777778"/>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&amp;CStran &amp;P od &amp;N</oddFooter>
  </headerFooter>
</worksheet>
</file>

<file path=xl/worksheets/sheet7.xml><?xml version="1.0" encoding="utf-8"?>
<worksheet xmlns="http://schemas.openxmlformats.org/spreadsheetml/2006/main" xmlns:r="http://schemas.openxmlformats.org/officeDocument/2006/relationships">
  <sheetPr filterMode="false">
    <pageSetUpPr fitToPage="true"/>
  </sheetPr>
  <dimension ref="B1:H48"/>
  <sheetViews>
    <sheetView showFormulas="false" showGridLines="true" showRowColHeaders="true" showZeros="true" rightToLeft="false" tabSelected="false" showOutlineSymbols="true" defaultGridColor="true" view="pageBreakPreview" topLeftCell="A34" colorId="64" zoomScale="75" zoomScaleNormal="75" zoomScalePageLayoutView="75" workbookViewId="0">
      <selection pane="topLeft" activeCell="E46" activeCellId="0" sqref="E46"/>
    </sheetView>
  </sheetViews>
  <sheetFormatPr defaultRowHeight="12.8" zeroHeight="false" outlineLevelRow="0" outlineLevelCol="0"/>
  <cols>
    <col collapsed="false" customWidth="true" hidden="false" outlineLevel="0" max="1" min="1" style="109" width="9.13"/>
    <col collapsed="false" customWidth="true" hidden="false" outlineLevel="0" max="3" min="2" style="109" width="10.71"/>
    <col collapsed="false" customWidth="true" hidden="false" outlineLevel="0" max="4" min="4" style="110" width="47.7"/>
    <col collapsed="false" customWidth="true" hidden="false" outlineLevel="0" max="5" min="5" style="109" width="14.69"/>
    <col collapsed="false" customWidth="true" hidden="false" outlineLevel="0" max="6" min="6" style="111" width="12.71"/>
    <col collapsed="false" customWidth="true" hidden="false" outlineLevel="0" max="7" min="7" style="112" width="15.71"/>
    <col collapsed="false" customWidth="true" hidden="false" outlineLevel="0" max="8" min="8" style="113" width="15.71"/>
    <col collapsed="false" customWidth="true" hidden="false" outlineLevel="0" max="257" min="9" style="109" width="9.13"/>
    <col collapsed="false" customWidth="true" hidden="false" outlineLevel="0" max="259" min="258" style="109" width="10.71"/>
    <col collapsed="false" customWidth="true" hidden="false" outlineLevel="0" max="260" min="260" style="109" width="47.7"/>
    <col collapsed="false" customWidth="true" hidden="false" outlineLevel="0" max="261" min="261" style="109" width="14.69"/>
    <col collapsed="false" customWidth="true" hidden="false" outlineLevel="0" max="262" min="262" style="109" width="12.71"/>
    <col collapsed="false" customWidth="true" hidden="false" outlineLevel="0" max="264" min="263" style="109" width="15.71"/>
    <col collapsed="false" customWidth="true" hidden="false" outlineLevel="0" max="513" min="265" style="109" width="9.13"/>
    <col collapsed="false" customWidth="true" hidden="false" outlineLevel="0" max="515" min="514" style="109" width="10.71"/>
    <col collapsed="false" customWidth="true" hidden="false" outlineLevel="0" max="516" min="516" style="109" width="47.7"/>
    <col collapsed="false" customWidth="true" hidden="false" outlineLevel="0" max="517" min="517" style="109" width="14.69"/>
    <col collapsed="false" customWidth="true" hidden="false" outlineLevel="0" max="518" min="518" style="109" width="12.71"/>
    <col collapsed="false" customWidth="true" hidden="false" outlineLevel="0" max="520" min="519" style="109" width="15.71"/>
    <col collapsed="false" customWidth="true" hidden="false" outlineLevel="0" max="769" min="521" style="109" width="9.13"/>
    <col collapsed="false" customWidth="true" hidden="false" outlineLevel="0" max="771" min="770" style="109" width="10.71"/>
    <col collapsed="false" customWidth="true" hidden="false" outlineLevel="0" max="772" min="772" style="109" width="47.7"/>
    <col collapsed="false" customWidth="true" hidden="false" outlineLevel="0" max="773" min="773" style="109" width="14.69"/>
    <col collapsed="false" customWidth="true" hidden="false" outlineLevel="0" max="774" min="774" style="109" width="12.71"/>
    <col collapsed="false" customWidth="true" hidden="false" outlineLevel="0" max="776" min="775" style="109" width="15.71"/>
    <col collapsed="false" customWidth="true" hidden="false" outlineLevel="0" max="1025" min="777" style="109" width="9.13"/>
  </cols>
  <sheetData>
    <row r="1" s="114" customFormat="true" ht="12.8" hidden="false" customHeight="false" outlineLevel="0" collapsed="false">
      <c r="B1" s="114" t="s">
        <v>331</v>
      </c>
      <c r="C1" s="247" t="s">
        <v>480</v>
      </c>
      <c r="F1" s="111"/>
      <c r="G1" s="245"/>
      <c r="H1" s="113"/>
    </row>
    <row r="2" s="114" customFormat="true" ht="12.8" hidden="false" customHeight="false" outlineLevel="0" collapsed="false">
      <c r="B2" s="114" t="s">
        <v>481</v>
      </c>
      <c r="C2" s="151" t="s">
        <v>482</v>
      </c>
      <c r="F2" s="111"/>
      <c r="G2" s="245"/>
      <c r="H2" s="113"/>
    </row>
    <row r="3" s="114" customFormat="true" ht="12.8" hidden="false" customHeight="false" outlineLevel="0" collapsed="false">
      <c r="B3" s="114" t="s">
        <v>334</v>
      </c>
      <c r="C3" s="247" t="s">
        <v>483</v>
      </c>
      <c r="F3" s="111"/>
      <c r="G3" s="245"/>
      <c r="H3" s="113"/>
    </row>
    <row r="4" s="114" customFormat="true" ht="15" hidden="false" customHeight="false" outlineLevel="0" collapsed="false">
      <c r="B4" s="114" t="s">
        <v>336</v>
      </c>
      <c r="C4" s="247" t="s">
        <v>337</v>
      </c>
      <c r="D4" s="7" t="s">
        <v>535</v>
      </c>
      <c r="E4" s="7"/>
      <c r="F4" s="7"/>
      <c r="G4" s="7"/>
      <c r="H4" s="7"/>
    </row>
    <row r="5" s="116" customFormat="true" ht="17.35" hidden="false" customHeight="false" outlineLevel="0" collapsed="false">
      <c r="B5" s="117"/>
      <c r="C5" s="117"/>
      <c r="D5" s="118"/>
      <c r="E5" s="117"/>
      <c r="F5" s="119"/>
      <c r="G5" s="120"/>
      <c r="H5" s="121"/>
    </row>
    <row r="6" s="122" customFormat="true" ht="25" hidden="false" customHeight="false" outlineLevel="0" collapsed="false">
      <c r="B6" s="123" t="s">
        <v>62</v>
      </c>
      <c r="C6" s="123" t="s">
        <v>63</v>
      </c>
      <c r="D6" s="124" t="s">
        <v>64</v>
      </c>
      <c r="E6" s="123" t="s">
        <v>65</v>
      </c>
      <c r="F6" s="125" t="s">
        <v>66</v>
      </c>
      <c r="G6" s="126" t="s">
        <v>67</v>
      </c>
      <c r="H6" s="127" t="s">
        <v>68</v>
      </c>
    </row>
    <row r="7" s="128" customFormat="true" ht="15" hidden="false" customHeight="false" outlineLevel="0" collapsed="false">
      <c r="B7" s="129"/>
      <c r="C7" s="129"/>
      <c r="D7" s="130"/>
      <c r="E7" s="129"/>
      <c r="F7" s="131"/>
      <c r="G7" s="132"/>
      <c r="H7" s="133"/>
    </row>
    <row r="8" customFormat="false" ht="12.8" hidden="false" customHeight="false" outlineLevel="0" collapsed="false">
      <c r="B8" s="134"/>
      <c r="C8" s="134"/>
      <c r="D8" s="135" t="s">
        <v>140</v>
      </c>
      <c r="E8" s="134"/>
      <c r="G8" s="136" t="s">
        <v>141</v>
      </c>
      <c r="H8" s="137" t="n">
        <f aca="false">+SUM(H9:H13)</f>
        <v>0</v>
      </c>
    </row>
    <row r="9" customFormat="false" ht="12.8" hidden="false" customHeight="false" outlineLevel="0" collapsed="false">
      <c r="B9" s="134"/>
      <c r="C9" s="134"/>
      <c r="D9" s="135"/>
      <c r="E9" s="134"/>
      <c r="G9" s="136"/>
      <c r="H9" s="137"/>
    </row>
    <row r="10" customFormat="false" ht="12.8" hidden="false" customHeight="false" outlineLevel="0" collapsed="false">
      <c r="B10" s="134"/>
      <c r="C10" s="134"/>
      <c r="D10" s="135" t="s">
        <v>147</v>
      </c>
      <c r="E10" s="134"/>
    </row>
    <row r="11" customFormat="false" ht="13" hidden="false" customHeight="false" outlineLevel="0" collapsed="false">
      <c r="B11" s="134" t="s">
        <v>72</v>
      </c>
      <c r="C11" s="134" t="s">
        <v>536</v>
      </c>
      <c r="D11" s="110" t="s">
        <v>537</v>
      </c>
      <c r="E11" s="134" t="s">
        <v>87</v>
      </c>
      <c r="F11" s="111" t="n">
        <v>70.5</v>
      </c>
      <c r="G11" s="101"/>
      <c r="H11" s="113" t="n">
        <f aca="false">ROUND(F11*G11,2)</f>
        <v>0</v>
      </c>
    </row>
    <row r="12" customFormat="false" ht="22.9" hidden="false" customHeight="false" outlineLevel="0" collapsed="false">
      <c r="B12" s="134"/>
      <c r="C12" s="134"/>
      <c r="D12" s="138" t="s">
        <v>538</v>
      </c>
      <c r="E12" s="134"/>
    </row>
    <row r="13" customFormat="false" ht="12.8" hidden="false" customHeight="false" outlineLevel="0" collapsed="false">
      <c r="B13" s="134"/>
      <c r="C13" s="134"/>
      <c r="E13" s="134"/>
    </row>
    <row r="14" customFormat="false" ht="12.8" hidden="false" customHeight="false" outlineLevel="0" collapsed="false">
      <c r="B14" s="134"/>
      <c r="C14" s="134"/>
      <c r="D14" s="135" t="s">
        <v>174</v>
      </c>
      <c r="E14" s="134"/>
      <c r="G14" s="136" t="s">
        <v>175</v>
      </c>
      <c r="H14" s="137" t="n">
        <f aca="false">+SUM(H15:H21)</f>
        <v>0</v>
      </c>
    </row>
    <row r="15" customFormat="false" ht="12.8" hidden="false" customHeight="false" outlineLevel="0" collapsed="false">
      <c r="B15" s="134"/>
      <c r="C15" s="134"/>
      <c r="D15" s="135"/>
      <c r="E15" s="134"/>
      <c r="G15" s="136"/>
      <c r="H15" s="137"/>
    </row>
    <row r="16" customFormat="false" ht="12.8" hidden="false" customHeight="false" outlineLevel="0" collapsed="false">
      <c r="B16" s="134"/>
      <c r="C16" s="134"/>
      <c r="D16" s="135" t="s">
        <v>323</v>
      </c>
      <c r="E16" s="134"/>
    </row>
    <row r="17" customFormat="false" ht="24" hidden="false" customHeight="false" outlineLevel="0" collapsed="false">
      <c r="B17" s="134" t="s">
        <v>72</v>
      </c>
      <c r="C17" s="134" t="s">
        <v>539</v>
      </c>
      <c r="D17" s="110" t="s">
        <v>540</v>
      </c>
      <c r="E17" s="134" t="s">
        <v>121</v>
      </c>
      <c r="F17" s="111" t="n">
        <v>246.1</v>
      </c>
      <c r="G17" s="101"/>
      <c r="H17" s="113" t="n">
        <f aca="false">ROUND(F17*G17,2)</f>
        <v>0</v>
      </c>
    </row>
    <row r="18" customFormat="false" ht="57" hidden="false" customHeight="false" outlineLevel="0" collapsed="false">
      <c r="B18" s="134" t="s">
        <v>76</v>
      </c>
      <c r="C18" s="134" t="s">
        <v>541</v>
      </c>
      <c r="D18" s="110" t="s">
        <v>542</v>
      </c>
      <c r="E18" s="134" t="s">
        <v>87</v>
      </c>
      <c r="F18" s="111" t="n">
        <v>67.6</v>
      </c>
      <c r="G18" s="101"/>
      <c r="H18" s="113" t="n">
        <f aca="false">ROUND(F18*G18,2)</f>
        <v>0</v>
      </c>
    </row>
    <row r="19" customFormat="false" ht="24" hidden="false" customHeight="false" outlineLevel="0" collapsed="false">
      <c r="B19" s="134" t="s">
        <v>80</v>
      </c>
      <c r="C19" s="134" t="s">
        <v>543</v>
      </c>
      <c r="D19" s="110" t="s">
        <v>544</v>
      </c>
      <c r="E19" s="134" t="s">
        <v>87</v>
      </c>
      <c r="F19" s="111" t="n">
        <v>70.5</v>
      </c>
      <c r="G19" s="101"/>
      <c r="H19" s="113" t="n">
        <f aca="false">ROUND(F19*G19,2)</f>
        <v>0</v>
      </c>
    </row>
    <row r="20" customFormat="false" ht="57" hidden="false" customHeight="false" outlineLevel="0" collapsed="false">
      <c r="B20" s="134" t="s">
        <v>92</v>
      </c>
      <c r="C20" s="134" t="s">
        <v>545</v>
      </c>
      <c r="D20" s="110" t="s">
        <v>546</v>
      </c>
      <c r="E20" s="134" t="s">
        <v>87</v>
      </c>
      <c r="F20" s="111" t="n">
        <v>2.9</v>
      </c>
      <c r="G20" s="101"/>
      <c r="H20" s="113" t="n">
        <f aca="false">ROUND(F20*G20,2)</f>
        <v>0</v>
      </c>
    </row>
    <row r="21" customFormat="false" ht="12.8" hidden="false" customHeight="false" outlineLevel="0" collapsed="false">
      <c r="B21" s="134"/>
      <c r="C21" s="134"/>
      <c r="E21" s="134"/>
    </row>
    <row r="22" customFormat="false" ht="12.8" hidden="false" customHeight="false" outlineLevel="0" collapsed="false">
      <c r="B22" s="134"/>
      <c r="C22" s="134"/>
      <c r="D22" s="135" t="s">
        <v>491</v>
      </c>
      <c r="E22" s="134"/>
      <c r="G22" s="136" t="s">
        <v>492</v>
      </c>
      <c r="H22" s="137" t="n">
        <f aca="false">+SUM(H23:H42)</f>
        <v>0</v>
      </c>
    </row>
    <row r="23" customFormat="false" ht="12.8" hidden="false" customHeight="false" outlineLevel="0" collapsed="false">
      <c r="B23" s="134"/>
      <c r="C23" s="134"/>
      <c r="D23" s="135"/>
      <c r="E23" s="134"/>
      <c r="G23" s="136"/>
      <c r="H23" s="137"/>
    </row>
    <row r="24" customFormat="false" ht="12.8" hidden="false" customHeight="false" outlineLevel="0" collapsed="false">
      <c r="B24" s="134"/>
      <c r="C24" s="134"/>
      <c r="D24" s="135" t="s">
        <v>493</v>
      </c>
      <c r="E24" s="134"/>
    </row>
    <row r="25" customFormat="false" ht="46" hidden="false" customHeight="false" outlineLevel="0" collapsed="false">
      <c r="B25" s="134" t="s">
        <v>72</v>
      </c>
      <c r="C25" s="134" t="s">
        <v>499</v>
      </c>
      <c r="D25" s="110" t="s">
        <v>500</v>
      </c>
      <c r="E25" s="134" t="s">
        <v>83</v>
      </c>
      <c r="F25" s="111" t="n">
        <v>8</v>
      </c>
      <c r="G25" s="101"/>
      <c r="H25" s="113" t="n">
        <f aca="false">ROUND(F25*G25,2)</f>
        <v>0</v>
      </c>
    </row>
    <row r="26" customFormat="false" ht="46" hidden="false" customHeight="false" outlineLevel="0" collapsed="false">
      <c r="B26" s="134" t="s">
        <v>76</v>
      </c>
      <c r="C26" s="134" t="s">
        <v>547</v>
      </c>
      <c r="D26" s="110" t="s">
        <v>548</v>
      </c>
      <c r="E26" s="134" t="s">
        <v>83</v>
      </c>
      <c r="F26" s="111" t="n">
        <v>7</v>
      </c>
      <c r="G26" s="101"/>
      <c r="H26" s="113" t="n">
        <f aca="false">ROUND(F26*G26,2)</f>
        <v>0</v>
      </c>
    </row>
    <row r="27" customFormat="false" ht="22.9" hidden="false" customHeight="false" outlineLevel="0" collapsed="false">
      <c r="B27" s="134"/>
      <c r="C27" s="134"/>
      <c r="D27" s="138" t="s">
        <v>549</v>
      </c>
      <c r="E27" s="134"/>
    </row>
    <row r="28" customFormat="false" ht="46" hidden="false" customHeight="false" outlineLevel="0" collapsed="false">
      <c r="B28" s="134" t="s">
        <v>80</v>
      </c>
      <c r="C28" s="134" t="s">
        <v>506</v>
      </c>
      <c r="D28" s="110" t="s">
        <v>507</v>
      </c>
      <c r="E28" s="134" t="s">
        <v>83</v>
      </c>
      <c r="F28" s="111" t="n">
        <v>1</v>
      </c>
      <c r="G28" s="101"/>
      <c r="H28" s="113" t="n">
        <f aca="false">ROUND(F28*G28,2)</f>
        <v>0</v>
      </c>
    </row>
    <row r="29" customFormat="false" ht="22.9" hidden="false" customHeight="false" outlineLevel="0" collapsed="false">
      <c r="B29" s="134"/>
      <c r="C29" s="134"/>
      <c r="D29" s="138" t="s">
        <v>550</v>
      </c>
      <c r="E29" s="134"/>
    </row>
    <row r="30" customFormat="false" ht="46" hidden="false" customHeight="false" outlineLevel="0" collapsed="false">
      <c r="B30" s="134" t="s">
        <v>92</v>
      </c>
      <c r="C30" s="134" t="s">
        <v>551</v>
      </c>
      <c r="D30" s="110" t="s">
        <v>552</v>
      </c>
      <c r="E30" s="134" t="s">
        <v>83</v>
      </c>
      <c r="F30" s="111" t="n">
        <v>1</v>
      </c>
      <c r="G30" s="101"/>
      <c r="H30" s="113" t="n">
        <f aca="false">ROUND(F30*G30,2)</f>
        <v>0</v>
      </c>
    </row>
    <row r="31" customFormat="false" ht="22.9" hidden="false" customHeight="false" outlineLevel="0" collapsed="false">
      <c r="B31" s="134"/>
      <c r="C31" s="134"/>
      <c r="D31" s="138" t="s">
        <v>553</v>
      </c>
      <c r="E31" s="134"/>
    </row>
    <row r="32" customFormat="false" ht="12.8" hidden="false" customHeight="false" outlineLevel="0" collapsed="false">
      <c r="B32" s="134"/>
      <c r="C32" s="134"/>
      <c r="E32" s="134"/>
    </row>
    <row r="33" customFormat="false" ht="12.8" hidden="false" customHeight="false" outlineLevel="0" collapsed="false">
      <c r="B33" s="134"/>
      <c r="C33" s="134"/>
      <c r="D33" s="135" t="s">
        <v>514</v>
      </c>
      <c r="E33" s="134"/>
    </row>
    <row r="34" customFormat="false" ht="35" hidden="false" customHeight="false" outlineLevel="0" collapsed="false">
      <c r="B34" s="134" t="s">
        <v>72</v>
      </c>
      <c r="C34" s="134" t="s">
        <v>554</v>
      </c>
      <c r="D34" s="110" t="s">
        <v>555</v>
      </c>
      <c r="E34" s="134" t="s">
        <v>87</v>
      </c>
      <c r="F34" s="111" t="n">
        <v>47.5</v>
      </c>
      <c r="G34" s="101"/>
      <c r="H34" s="113" t="n">
        <f aca="false">ROUND(F34*G34,2)</f>
        <v>0</v>
      </c>
    </row>
    <row r="35" customFormat="false" ht="45.8" hidden="false" customHeight="false" outlineLevel="0" collapsed="false">
      <c r="B35" s="134"/>
      <c r="C35" s="134"/>
      <c r="D35" s="138" t="s">
        <v>556</v>
      </c>
      <c r="E35" s="134"/>
    </row>
    <row r="36" customFormat="false" ht="57" hidden="false" customHeight="false" outlineLevel="0" collapsed="false">
      <c r="B36" s="134" t="s">
        <v>76</v>
      </c>
      <c r="C36" s="134" t="s">
        <v>557</v>
      </c>
      <c r="D36" s="110" t="s">
        <v>558</v>
      </c>
      <c r="E36" s="134" t="s">
        <v>87</v>
      </c>
      <c r="F36" s="111" t="n">
        <v>32.1</v>
      </c>
      <c r="G36" s="101"/>
      <c r="H36" s="113" t="n">
        <f aca="false">ROUND(F36*G36,2)</f>
        <v>0</v>
      </c>
    </row>
    <row r="37" customFormat="false" ht="24" hidden="false" customHeight="false" outlineLevel="0" collapsed="false">
      <c r="B37" s="134" t="s">
        <v>80</v>
      </c>
      <c r="C37" s="134" t="s">
        <v>559</v>
      </c>
      <c r="D37" s="110" t="s">
        <v>560</v>
      </c>
      <c r="E37" s="134" t="s">
        <v>87</v>
      </c>
      <c r="F37" s="111" t="n">
        <v>32.1</v>
      </c>
      <c r="G37" s="101"/>
      <c r="H37" s="113" t="n">
        <f aca="false">ROUND(F37*G37,2)</f>
        <v>0</v>
      </c>
    </row>
    <row r="38" customFormat="false" ht="46" hidden="false" customHeight="false" outlineLevel="0" collapsed="false">
      <c r="B38" s="134" t="s">
        <v>92</v>
      </c>
      <c r="C38" s="134" t="s">
        <v>523</v>
      </c>
      <c r="D38" s="110" t="s">
        <v>524</v>
      </c>
      <c r="E38" s="134" t="s">
        <v>121</v>
      </c>
      <c r="F38" s="111" t="n">
        <v>726</v>
      </c>
      <c r="G38" s="101"/>
      <c r="H38" s="113" t="n">
        <f aca="false">ROUND(F38*G38,2)</f>
        <v>0</v>
      </c>
    </row>
    <row r="39" customFormat="false" ht="24" hidden="false" customHeight="false" outlineLevel="0" collapsed="false">
      <c r="B39" s="134" t="s">
        <v>95</v>
      </c>
      <c r="C39" s="134" t="s">
        <v>525</v>
      </c>
      <c r="D39" s="110" t="s">
        <v>526</v>
      </c>
      <c r="E39" s="134" t="s">
        <v>121</v>
      </c>
      <c r="F39" s="111" t="n">
        <v>62</v>
      </c>
      <c r="G39" s="101"/>
      <c r="H39" s="113" t="n">
        <f aca="false">ROUND(F39*G39,2)</f>
        <v>0</v>
      </c>
    </row>
    <row r="40" customFormat="false" ht="57" hidden="false" customHeight="false" outlineLevel="0" collapsed="false">
      <c r="B40" s="134" t="s">
        <v>98</v>
      </c>
      <c r="C40" s="134" t="s">
        <v>561</v>
      </c>
      <c r="D40" s="110" t="s">
        <v>562</v>
      </c>
      <c r="E40" s="134" t="s">
        <v>121</v>
      </c>
      <c r="F40" s="111" t="n">
        <v>782</v>
      </c>
      <c r="G40" s="101"/>
      <c r="H40" s="113" t="n">
        <f aca="false">ROUND(F40*G40,2)</f>
        <v>0</v>
      </c>
    </row>
    <row r="41" customFormat="false" ht="45.8" hidden="false" customHeight="false" outlineLevel="0" collapsed="false">
      <c r="B41" s="134"/>
      <c r="C41" s="134"/>
      <c r="D41" s="138" t="s">
        <v>563</v>
      </c>
      <c r="E41" s="134"/>
    </row>
    <row r="42" customFormat="false" ht="12.8" hidden="false" customHeight="false" outlineLevel="0" collapsed="false">
      <c r="B42" s="134"/>
      <c r="C42" s="134"/>
      <c r="E42" s="134"/>
    </row>
    <row r="43" customFormat="false" ht="12.8" hidden="false" customHeight="false" outlineLevel="0" collapsed="false">
      <c r="B43" s="134"/>
      <c r="C43" s="134"/>
      <c r="D43" s="139" t="str">
        <f aca="false">D8</f>
        <v>2 ZEMELJSKA DELA</v>
      </c>
      <c r="E43" s="140" t="n">
        <f aca="false">H8</f>
        <v>0</v>
      </c>
    </row>
    <row r="44" customFormat="false" ht="12.8" hidden="false" customHeight="false" outlineLevel="0" collapsed="false">
      <c r="B44" s="134"/>
      <c r="C44" s="134"/>
      <c r="D44" s="139" t="str">
        <f aca="false">D14</f>
        <v>3 VOZIŠČNE KONSTRUKCIJE</v>
      </c>
      <c r="E44" s="140" t="n">
        <f aca="false">H14</f>
        <v>0</v>
      </c>
    </row>
    <row r="45" customFormat="false" ht="12.8" hidden="false" customHeight="false" outlineLevel="0" collapsed="false">
      <c r="B45" s="134"/>
      <c r="C45" s="134"/>
      <c r="D45" s="141" t="str">
        <f aca="false">D22</f>
        <v>6 OPREMA CEST</v>
      </c>
      <c r="E45" s="142" t="n">
        <f aca="false">H22</f>
        <v>0</v>
      </c>
    </row>
    <row r="46" customFormat="false" ht="12.8" hidden="false" customHeight="false" outlineLevel="0" collapsed="false">
      <c r="B46" s="134"/>
      <c r="C46" s="134"/>
      <c r="D46" s="143" t="s">
        <v>219</v>
      </c>
      <c r="E46" s="144" t="n">
        <f aca="false">+SUM(E43:E45)</f>
        <v>0</v>
      </c>
    </row>
    <row r="47" customFormat="false" ht="12.8" hidden="false" customHeight="false" outlineLevel="0" collapsed="false">
      <c r="B47" s="134"/>
      <c r="C47" s="134"/>
      <c r="D47" s="143" t="s">
        <v>220</v>
      </c>
      <c r="E47" s="144" t="n">
        <f aca="false">0.22*E46</f>
        <v>0</v>
      </c>
    </row>
    <row r="48" customFormat="false" ht="12.8" hidden="false" customHeight="false" outlineLevel="0" collapsed="false">
      <c r="B48" s="134"/>
      <c r="C48" s="134"/>
      <c r="D48" s="143" t="s">
        <v>221</v>
      </c>
      <c r="E48" s="144" t="n">
        <f aca="false">+SUM(E46:E47)</f>
        <v>0</v>
      </c>
    </row>
  </sheetData>
  <sheetProtection sheet="true" password="9a51" objects="true" scenarios="true"/>
  <mergeCells count="1">
    <mergeCell ref="D4:H4"/>
  </mergeCells>
  <printOptions headings="false" gridLines="false" gridLinesSet="true" horizontalCentered="false" verticalCentered="false"/>
  <pageMargins left="0.984027777777778" right="0.39375" top="0.7875" bottom="0.786805555555556" header="0.511805555555555" footer="0.196527777777778"/>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&amp;CStran &amp;P od &amp;N</oddFooter>
  </headerFooter>
</worksheet>
</file>

<file path=xl/worksheets/sheet8.xml><?xml version="1.0" encoding="utf-8"?>
<worksheet xmlns="http://schemas.openxmlformats.org/spreadsheetml/2006/main" xmlns:r="http://schemas.openxmlformats.org/officeDocument/2006/relationships">
  <sheetPr filterMode="false">
    <pageSetUpPr fitToPage="true"/>
  </sheetPr>
  <dimension ref="B1:H26"/>
  <sheetViews>
    <sheetView showFormulas="false" showGridLines="true" showRowColHeaders="true" showZeros="true" rightToLeft="false" tabSelected="false" showOutlineSymbols="true" defaultGridColor="true" view="pageBreakPreview" topLeftCell="A1" colorId="64" zoomScale="75" zoomScaleNormal="75" zoomScalePageLayoutView="75" workbookViewId="0">
      <selection pane="topLeft" activeCell="A1" activeCellId="0" sqref="A1"/>
    </sheetView>
  </sheetViews>
  <sheetFormatPr defaultRowHeight="12.8" zeroHeight="false" outlineLevelRow="0" outlineLevelCol="0"/>
  <cols>
    <col collapsed="false" customWidth="true" hidden="false" outlineLevel="0" max="1" min="1" style="109" width="9.13"/>
    <col collapsed="false" customWidth="true" hidden="false" outlineLevel="0" max="3" min="2" style="134" width="10.71"/>
    <col collapsed="false" customWidth="true" hidden="false" outlineLevel="0" max="4" min="4" style="110" width="47.7"/>
    <col collapsed="false" customWidth="true" hidden="false" outlineLevel="0" max="5" min="5" style="134" width="14.69"/>
    <col collapsed="false" customWidth="true" hidden="false" outlineLevel="0" max="6" min="6" style="111" width="12.71"/>
    <col collapsed="false" customWidth="true" hidden="false" outlineLevel="0" max="7" min="7" style="112" width="15.71"/>
    <col collapsed="false" customWidth="true" hidden="false" outlineLevel="0" max="8" min="8" style="113" width="15.71"/>
    <col collapsed="false" customWidth="true" hidden="false" outlineLevel="0" max="257" min="9" style="109" width="9.13"/>
    <col collapsed="false" customWidth="true" hidden="false" outlineLevel="0" max="259" min="258" style="109" width="10.71"/>
    <col collapsed="false" customWidth="true" hidden="false" outlineLevel="0" max="260" min="260" style="109" width="47.7"/>
    <col collapsed="false" customWidth="true" hidden="false" outlineLevel="0" max="261" min="261" style="109" width="14.69"/>
    <col collapsed="false" customWidth="true" hidden="false" outlineLevel="0" max="262" min="262" style="109" width="12.71"/>
    <col collapsed="false" customWidth="true" hidden="false" outlineLevel="0" max="264" min="263" style="109" width="15.71"/>
    <col collapsed="false" customWidth="true" hidden="false" outlineLevel="0" max="513" min="265" style="109" width="9.13"/>
    <col collapsed="false" customWidth="true" hidden="false" outlineLevel="0" max="515" min="514" style="109" width="10.71"/>
    <col collapsed="false" customWidth="true" hidden="false" outlineLevel="0" max="516" min="516" style="109" width="47.7"/>
    <col collapsed="false" customWidth="true" hidden="false" outlineLevel="0" max="517" min="517" style="109" width="14.69"/>
    <col collapsed="false" customWidth="true" hidden="false" outlineLevel="0" max="518" min="518" style="109" width="12.71"/>
    <col collapsed="false" customWidth="true" hidden="false" outlineLevel="0" max="520" min="519" style="109" width="15.71"/>
    <col collapsed="false" customWidth="true" hidden="false" outlineLevel="0" max="769" min="521" style="109" width="9.13"/>
    <col collapsed="false" customWidth="true" hidden="false" outlineLevel="0" max="771" min="770" style="109" width="10.71"/>
    <col collapsed="false" customWidth="true" hidden="false" outlineLevel="0" max="772" min="772" style="109" width="47.7"/>
    <col collapsed="false" customWidth="true" hidden="false" outlineLevel="0" max="773" min="773" style="109" width="14.69"/>
    <col collapsed="false" customWidth="true" hidden="false" outlineLevel="0" max="774" min="774" style="109" width="12.71"/>
    <col collapsed="false" customWidth="true" hidden="false" outlineLevel="0" max="776" min="775" style="109" width="15.71"/>
    <col collapsed="false" customWidth="true" hidden="false" outlineLevel="0" max="1025" min="777" style="109" width="9.13"/>
  </cols>
  <sheetData>
    <row r="1" customFormat="false" ht="20.1" hidden="false" customHeight="true" outlineLevel="0" collapsed="false">
      <c r="B1" s="248" t="s">
        <v>564</v>
      </c>
    </row>
    <row r="2" s="114" customFormat="true" ht="15" hidden="false" customHeight="true" outlineLevel="0" collapsed="false">
      <c r="B2" s="152" t="s">
        <v>331</v>
      </c>
      <c r="C2" s="151" t="s">
        <v>565</v>
      </c>
      <c r="E2" s="152"/>
      <c r="F2" s="111"/>
      <c r="G2" s="245"/>
      <c r="H2" s="113"/>
    </row>
    <row r="3" s="114" customFormat="true" ht="15" hidden="false" customHeight="true" outlineLevel="0" collapsed="false">
      <c r="B3" s="152" t="s">
        <v>481</v>
      </c>
      <c r="C3" s="151"/>
      <c r="E3" s="152"/>
      <c r="F3" s="111"/>
      <c r="G3" s="245"/>
      <c r="H3" s="113"/>
    </row>
    <row r="4" s="114" customFormat="true" ht="15" hidden="false" customHeight="true" outlineLevel="0" collapsed="false">
      <c r="B4" s="152" t="s">
        <v>334</v>
      </c>
      <c r="C4" s="151" t="s">
        <v>566</v>
      </c>
      <c r="E4" s="152"/>
      <c r="F4" s="111"/>
      <c r="G4" s="245"/>
      <c r="H4" s="113"/>
    </row>
    <row r="5" s="114" customFormat="true" ht="20.1" hidden="false" customHeight="true" outlineLevel="0" collapsed="false">
      <c r="B5" s="152" t="s">
        <v>336</v>
      </c>
      <c r="C5" s="151" t="s">
        <v>337</v>
      </c>
      <c r="D5" s="145" t="s">
        <v>61</v>
      </c>
      <c r="E5" s="145"/>
      <c r="F5" s="145"/>
      <c r="G5" s="145"/>
      <c r="H5" s="145"/>
    </row>
    <row r="6" s="116" customFormat="true" ht="9.95" hidden="false" customHeight="true" outlineLevel="0" collapsed="false">
      <c r="B6" s="117"/>
      <c r="C6" s="117"/>
      <c r="D6" s="118"/>
      <c r="E6" s="117"/>
      <c r="F6" s="119"/>
      <c r="G6" s="120"/>
      <c r="H6" s="121"/>
    </row>
    <row r="7" s="122" customFormat="true" ht="32.1" hidden="false" customHeight="true" outlineLevel="0" collapsed="false">
      <c r="B7" s="123" t="s">
        <v>62</v>
      </c>
      <c r="C7" s="123" t="s">
        <v>63</v>
      </c>
      <c r="D7" s="124" t="s">
        <v>64</v>
      </c>
      <c r="E7" s="123" t="s">
        <v>65</v>
      </c>
      <c r="F7" s="125" t="s">
        <v>66</v>
      </c>
      <c r="G7" s="126" t="s">
        <v>67</v>
      </c>
      <c r="H7" s="127" t="s">
        <v>68</v>
      </c>
    </row>
    <row r="8" s="128" customFormat="true" ht="9.95" hidden="false" customHeight="true" outlineLevel="0" collapsed="false">
      <c r="B8" s="129"/>
      <c r="C8" s="129"/>
      <c r="D8" s="130"/>
      <c r="E8" s="129"/>
      <c r="F8" s="131"/>
      <c r="G8" s="132"/>
      <c r="H8" s="133"/>
    </row>
    <row r="9" customFormat="false" ht="12.8" hidden="false" customHeight="false" outlineLevel="0" collapsed="false">
      <c r="D9" s="135" t="s">
        <v>491</v>
      </c>
      <c r="G9" s="136" t="s">
        <v>492</v>
      </c>
      <c r="H9" s="137" t="n">
        <f aca="false">+SUM(H10:H14)</f>
        <v>30000</v>
      </c>
    </row>
    <row r="10" customFormat="false" ht="12.8" hidden="false" customHeight="false" outlineLevel="0" collapsed="false">
      <c r="D10" s="135"/>
      <c r="G10" s="136"/>
      <c r="H10" s="137"/>
    </row>
    <row r="11" customFormat="false" ht="12.8" hidden="false" customHeight="false" outlineLevel="0" collapsed="false">
      <c r="D11" s="135"/>
    </row>
    <row r="12" customFormat="false" ht="50.25" hidden="false" customHeight="false" outlineLevel="0" collapsed="false">
      <c r="B12" s="134" t="s">
        <v>72</v>
      </c>
      <c r="D12" s="110" t="s">
        <v>567</v>
      </c>
      <c r="E12" s="134" t="s">
        <v>568</v>
      </c>
      <c r="F12" s="111" t="n">
        <v>1</v>
      </c>
      <c r="G12" s="112" t="n">
        <v>30000</v>
      </c>
      <c r="H12" s="113" t="n">
        <f aca="false">ROUND(F12*G12,2)</f>
        <v>30000</v>
      </c>
    </row>
    <row r="13" customFormat="false" ht="12.8" hidden="false" customHeight="false" outlineLevel="0" collapsed="false">
      <c r="D13" s="138"/>
    </row>
    <row r="15" customFormat="false" ht="12.8" hidden="false" customHeight="false" outlineLevel="0" collapsed="false">
      <c r="D15" s="135" t="s">
        <v>201</v>
      </c>
      <c r="G15" s="136" t="s">
        <v>202</v>
      </c>
      <c r="H15" s="137" t="n">
        <f aca="false">+SUM(H16:H19)</f>
        <v>0</v>
      </c>
    </row>
    <row r="16" customFormat="false" ht="12.8" hidden="false" customHeight="false" outlineLevel="0" collapsed="false">
      <c r="D16" s="135"/>
      <c r="G16" s="136"/>
      <c r="H16" s="137"/>
    </row>
    <row r="17" customFormat="false" ht="12.8" hidden="false" customHeight="false" outlineLevel="0" collapsed="false">
      <c r="D17" s="135" t="s">
        <v>203</v>
      </c>
    </row>
    <row r="18" customFormat="false" ht="40.25" hidden="false" customHeight="false" outlineLevel="0" collapsed="false">
      <c r="B18" s="134" t="s">
        <v>72</v>
      </c>
      <c r="C18" s="134" t="s">
        <v>569</v>
      </c>
      <c r="D18" s="110" t="s">
        <v>570</v>
      </c>
      <c r="E18" s="134" t="s">
        <v>571</v>
      </c>
      <c r="F18" s="111" t="n">
        <v>1</v>
      </c>
      <c r="G18" s="101"/>
      <c r="H18" s="113" t="n">
        <f aca="false">ROUND(F18*G18,2)</f>
        <v>0</v>
      </c>
    </row>
    <row r="20" customFormat="false" ht="17.45" hidden="false" customHeight="true" outlineLevel="0" collapsed="false">
      <c r="D20" s="139" t="str">
        <f aca="false">D9</f>
        <v>6 OPREMA CEST</v>
      </c>
      <c r="E20" s="140" t="n">
        <f aca="false">H9</f>
        <v>30000</v>
      </c>
    </row>
    <row r="21" customFormat="false" ht="17.45" hidden="false" customHeight="true" outlineLevel="0" collapsed="false">
      <c r="D21" s="141" t="str">
        <f aca="false">D15</f>
        <v>7 TUJE STORITVE</v>
      </c>
      <c r="E21" s="142" t="n">
        <f aca="false">H15</f>
        <v>0</v>
      </c>
    </row>
    <row r="22" customFormat="false" ht="17.45" hidden="false" customHeight="true" outlineLevel="0" collapsed="false">
      <c r="D22" s="143" t="s">
        <v>219</v>
      </c>
      <c r="E22" s="144" t="n">
        <f aca="false">+SUM(E20:E21)</f>
        <v>30000</v>
      </c>
    </row>
    <row r="23" customFormat="false" ht="17.45" hidden="false" customHeight="true" outlineLevel="0" collapsed="false">
      <c r="D23" s="143" t="s">
        <v>220</v>
      </c>
      <c r="E23" s="144" t="n">
        <f aca="false">0.22*E22</f>
        <v>6600</v>
      </c>
    </row>
    <row r="24" customFormat="false" ht="17.45" hidden="false" customHeight="true" outlineLevel="0" collapsed="false">
      <c r="D24" s="143" t="s">
        <v>221</v>
      </c>
      <c r="E24" s="144" t="n">
        <f aca="false">+SUM(E22:E23)</f>
        <v>36600</v>
      </c>
    </row>
    <row r="26" customFormat="false" ht="17.45" hidden="false" customHeight="true" outlineLevel="0" collapsed="false"/>
  </sheetData>
  <sheetProtection sheet="true" password="9a51" objects="true" scenarios="true"/>
  <mergeCells count="1">
    <mergeCell ref="D5:H5"/>
  </mergeCells>
  <printOptions headings="false" gridLines="false" gridLinesSet="true" horizontalCentered="false" verticalCentered="false"/>
  <pageMargins left="0.984027777777778" right="0.39375" top="0.7875" bottom="0.786805555555556" header="0.511805555555555" footer="0.196527777777778"/>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&amp;CStran &amp;P od &amp;N</oddFooter>
  </headerFooter>
</worksheet>
</file>

<file path=xl/worksheets/sheet9.xml><?xml version="1.0" encoding="utf-8"?>
<worksheet xmlns="http://schemas.openxmlformats.org/spreadsheetml/2006/main" xmlns:r="http://schemas.openxmlformats.org/officeDocument/2006/relationships">
  <sheetPr filterMode="false">
    <pageSetUpPr fitToPage="true"/>
  </sheetPr>
  <dimension ref="A1:F152"/>
  <sheetViews>
    <sheetView showFormulas="false" showGridLines="true" showRowColHeaders="true" showZeros="true" rightToLeft="false" tabSelected="false" showOutlineSymbols="true" defaultGridColor="true" view="pageBreakPreview" topLeftCell="A115" colorId="64" zoomScale="75" zoomScaleNormal="75" zoomScalePageLayoutView="75" workbookViewId="0">
      <selection pane="topLeft" activeCell="E39" activeCellId="0" sqref="E39"/>
    </sheetView>
  </sheetViews>
  <sheetFormatPr defaultRowHeight="12.75" zeroHeight="false" outlineLevelRow="0" outlineLevelCol="0"/>
  <cols>
    <col collapsed="false" customWidth="true" hidden="false" outlineLevel="0" max="1" min="1" style="249" width="5.28"/>
    <col collapsed="false" customWidth="true" hidden="false" outlineLevel="0" max="2" min="2" style="250" width="30.02"/>
    <col collapsed="false" customWidth="true" hidden="false" outlineLevel="0" max="3" min="3" style="251" width="7.87"/>
    <col collapsed="false" customWidth="true" hidden="false" outlineLevel="0" max="4" min="4" style="252" width="8.4"/>
    <col collapsed="false" customWidth="true" hidden="false" outlineLevel="0" max="5" min="5" style="250" width="14.86"/>
    <col collapsed="false" customWidth="true" hidden="false" outlineLevel="0" max="6" min="6" style="250" width="17.4"/>
    <col collapsed="false" customWidth="true" hidden="false" outlineLevel="0" max="256" min="7" style="250" width="9.13"/>
    <col collapsed="false" customWidth="true" hidden="false" outlineLevel="0" max="257" min="257" style="250" width="5.28"/>
    <col collapsed="false" customWidth="true" hidden="false" outlineLevel="0" max="258" min="258" style="250" width="30.02"/>
    <col collapsed="false" customWidth="true" hidden="false" outlineLevel="0" max="259" min="259" style="250" width="7.87"/>
    <col collapsed="false" customWidth="true" hidden="false" outlineLevel="0" max="260" min="260" style="250" width="8.4"/>
    <col collapsed="false" customWidth="true" hidden="false" outlineLevel="0" max="261" min="261" style="250" width="14.86"/>
    <col collapsed="false" customWidth="true" hidden="false" outlineLevel="0" max="262" min="262" style="250" width="17.4"/>
    <col collapsed="false" customWidth="true" hidden="false" outlineLevel="0" max="512" min="263" style="250" width="9.13"/>
    <col collapsed="false" customWidth="true" hidden="false" outlineLevel="0" max="513" min="513" style="250" width="5.28"/>
    <col collapsed="false" customWidth="true" hidden="false" outlineLevel="0" max="514" min="514" style="250" width="30.02"/>
    <col collapsed="false" customWidth="true" hidden="false" outlineLevel="0" max="515" min="515" style="250" width="7.87"/>
    <col collapsed="false" customWidth="true" hidden="false" outlineLevel="0" max="516" min="516" style="250" width="8.4"/>
    <col collapsed="false" customWidth="true" hidden="false" outlineLevel="0" max="517" min="517" style="250" width="14.86"/>
    <col collapsed="false" customWidth="true" hidden="false" outlineLevel="0" max="518" min="518" style="250" width="17.4"/>
    <col collapsed="false" customWidth="true" hidden="false" outlineLevel="0" max="768" min="519" style="250" width="9.13"/>
    <col collapsed="false" customWidth="true" hidden="false" outlineLevel="0" max="769" min="769" style="250" width="5.28"/>
    <col collapsed="false" customWidth="true" hidden="false" outlineLevel="0" max="770" min="770" style="250" width="30.02"/>
    <col collapsed="false" customWidth="true" hidden="false" outlineLevel="0" max="771" min="771" style="250" width="7.87"/>
    <col collapsed="false" customWidth="true" hidden="false" outlineLevel="0" max="772" min="772" style="250" width="8.4"/>
    <col collapsed="false" customWidth="true" hidden="false" outlineLevel="0" max="773" min="773" style="250" width="14.86"/>
    <col collapsed="false" customWidth="true" hidden="false" outlineLevel="0" max="774" min="774" style="250" width="17.4"/>
    <col collapsed="false" customWidth="true" hidden="false" outlineLevel="0" max="1025" min="775" style="250" width="9.13"/>
  </cols>
  <sheetData>
    <row r="1" customFormat="false" ht="15.75" hidden="false" customHeight="true" outlineLevel="0" collapsed="false">
      <c r="A1" s="253" t="s">
        <v>572</v>
      </c>
      <c r="B1" s="253"/>
      <c r="C1" s="253"/>
      <c r="D1" s="253"/>
      <c r="E1" s="253"/>
      <c r="F1" s="253"/>
    </row>
    <row r="2" customFormat="false" ht="15" hidden="false" customHeight="true" outlineLevel="0" collapsed="false">
      <c r="A2" s="254"/>
      <c r="C2" s="255"/>
      <c r="D2" s="255"/>
      <c r="E2" s="255"/>
      <c r="F2" s="255"/>
    </row>
    <row r="3" customFormat="false" ht="12.75" hidden="false" customHeight="false" outlineLevel="0" collapsed="false">
      <c r="A3" s="256" t="s">
        <v>573</v>
      </c>
      <c r="B3" s="257" t="s">
        <v>574</v>
      </c>
      <c r="C3" s="257" t="s">
        <v>575</v>
      </c>
      <c r="D3" s="257" t="s">
        <v>576</v>
      </c>
      <c r="E3" s="258" t="s">
        <v>577</v>
      </c>
      <c r="F3" s="258" t="s">
        <v>578</v>
      </c>
    </row>
    <row r="5" customFormat="false" ht="12.75" hidden="false" customHeight="false" outlineLevel="0" collapsed="false">
      <c r="A5" s="259" t="s">
        <v>44</v>
      </c>
      <c r="B5" s="260" t="s">
        <v>579</v>
      </c>
      <c r="C5" s="261"/>
      <c r="D5" s="260"/>
      <c r="E5" s="260"/>
      <c r="F5" s="260"/>
    </row>
    <row r="6" customFormat="false" ht="12.75" hidden="false" customHeight="false" outlineLevel="0" collapsed="false">
      <c r="A6" s="259"/>
      <c r="B6" s="260"/>
      <c r="C6" s="261"/>
      <c r="D6" s="260"/>
      <c r="E6" s="260"/>
      <c r="F6" s="260"/>
    </row>
    <row r="7" customFormat="false" ht="12.75" hidden="false" customHeight="false" outlineLevel="0" collapsed="false">
      <c r="A7" s="262" t="s">
        <v>580</v>
      </c>
      <c r="B7" s="250" t="s">
        <v>581</v>
      </c>
    </row>
    <row r="8" customFormat="false" ht="12.8" hidden="false" customHeight="false" outlineLevel="0" collapsed="false">
      <c r="B8" s="250" t="s">
        <v>582</v>
      </c>
      <c r="C8" s="251" t="s">
        <v>583</v>
      </c>
      <c r="D8" s="252" t="n">
        <v>550</v>
      </c>
      <c r="E8" s="263"/>
      <c r="F8" s="264" t="n">
        <f aca="false">ROUND(D8*E8,2)</f>
        <v>0</v>
      </c>
    </row>
    <row r="9" customFormat="false" ht="12.8" hidden="false" customHeight="false" outlineLevel="0" collapsed="false">
      <c r="B9" s="250" t="s">
        <v>584</v>
      </c>
      <c r="C9" s="251" t="s">
        <v>585</v>
      </c>
      <c r="D9" s="252" t="n">
        <v>1</v>
      </c>
      <c r="E9" s="263"/>
      <c r="F9" s="186" t="n">
        <f aca="false">ROUND(D9*E9,2)</f>
        <v>0</v>
      </c>
    </row>
    <row r="10" customFormat="false" ht="12.8" hidden="false" customHeight="false" outlineLevel="0" collapsed="false"/>
    <row r="11" customFormat="false" ht="12.8" hidden="false" customHeight="false" outlineLevel="0" collapsed="false">
      <c r="A11" s="249" t="s">
        <v>586</v>
      </c>
      <c r="B11" s="250" t="s">
        <v>587</v>
      </c>
    </row>
    <row r="12" customFormat="false" ht="12.8" hidden="false" customHeight="false" outlineLevel="0" collapsed="false">
      <c r="B12" s="250" t="s">
        <v>588</v>
      </c>
    </row>
    <row r="13" customFormat="false" ht="12.8" hidden="false" customHeight="false" outlineLevel="0" collapsed="false">
      <c r="B13" s="250" t="s">
        <v>589</v>
      </c>
    </row>
    <row r="14" customFormat="false" ht="12.8" hidden="false" customHeight="false" outlineLevel="0" collapsed="false">
      <c r="B14" s="250" t="s">
        <v>590</v>
      </c>
    </row>
    <row r="15" customFormat="false" ht="12.8" hidden="false" customHeight="false" outlineLevel="0" collapsed="false">
      <c r="B15" s="250" t="s">
        <v>582</v>
      </c>
      <c r="C15" s="251" t="s">
        <v>343</v>
      </c>
      <c r="D15" s="252" t="n">
        <v>4</v>
      </c>
      <c r="E15" s="263"/>
      <c r="F15" s="186" t="n">
        <f aca="false">ROUND(D15*E15,2)</f>
        <v>0</v>
      </c>
    </row>
    <row r="16" customFormat="false" ht="12.8" hidden="false" customHeight="false" outlineLevel="0" collapsed="false">
      <c r="B16" s="250" t="s">
        <v>584</v>
      </c>
      <c r="C16" s="251" t="s">
        <v>343</v>
      </c>
      <c r="D16" s="252" t="n">
        <v>4</v>
      </c>
      <c r="E16" s="263"/>
      <c r="F16" s="186" t="n">
        <f aca="false">ROUND(D16*E16,2)</f>
        <v>0</v>
      </c>
    </row>
    <row r="17" customFormat="false" ht="12.8" hidden="false" customHeight="false" outlineLevel="0" collapsed="false"/>
    <row r="18" customFormat="false" ht="12.8" hidden="false" customHeight="false" outlineLevel="0" collapsed="false">
      <c r="A18" s="249" t="s">
        <v>591</v>
      </c>
      <c r="B18" s="250" t="s">
        <v>592</v>
      </c>
    </row>
    <row r="19" customFormat="false" ht="12.8" hidden="false" customHeight="false" outlineLevel="0" collapsed="false">
      <c r="B19" s="250" t="s">
        <v>593</v>
      </c>
      <c r="C19" s="251" t="s">
        <v>583</v>
      </c>
      <c r="D19" s="252" t="n">
        <v>550</v>
      </c>
      <c r="E19" s="263"/>
      <c r="F19" s="186" t="n">
        <f aca="false">ROUND(D19*E19,2)</f>
        <v>0</v>
      </c>
    </row>
    <row r="20" customFormat="false" ht="12.8" hidden="false" customHeight="false" outlineLevel="0" collapsed="false">
      <c r="E20" s="265"/>
    </row>
    <row r="21" customFormat="false" ht="12.8" hidden="false" customHeight="false" outlineLevel="0" collapsed="false">
      <c r="A21" s="249" t="s">
        <v>594</v>
      </c>
      <c r="B21" s="250" t="s">
        <v>595</v>
      </c>
      <c r="E21" s="265"/>
    </row>
    <row r="22" customFormat="false" ht="12.8" hidden="false" customHeight="false" outlineLevel="0" collapsed="false">
      <c r="A22" s="266"/>
      <c r="B22" s="267" t="s">
        <v>596</v>
      </c>
      <c r="C22" s="268" t="s">
        <v>583</v>
      </c>
      <c r="D22" s="269" t="n">
        <v>550</v>
      </c>
      <c r="E22" s="270"/>
      <c r="F22" s="186" t="n">
        <f aca="false">ROUND(D22*E22,2)</f>
        <v>0</v>
      </c>
    </row>
    <row r="23" s="260" customFormat="true" ht="12.8" hidden="false" customHeight="false" outlineLevel="0" collapsed="false">
      <c r="A23" s="271" t="s">
        <v>597</v>
      </c>
      <c r="B23" s="272" t="s">
        <v>598</v>
      </c>
      <c r="C23" s="273"/>
      <c r="D23" s="274"/>
      <c r="E23" s="275"/>
      <c r="F23" s="186" t="n">
        <f aca="false">ROUND(D23*E23,2)</f>
        <v>0</v>
      </c>
    </row>
    <row r="25" customFormat="false" ht="12.75" hidden="false" customHeight="false" outlineLevel="0" collapsed="false">
      <c r="A25" s="259"/>
    </row>
    <row r="26" customFormat="false" ht="12.75" hidden="false" customHeight="false" outlineLevel="0" collapsed="false">
      <c r="A26" s="259" t="s">
        <v>46</v>
      </c>
      <c r="B26" s="260" t="s">
        <v>599</v>
      </c>
      <c r="C26" s="261"/>
      <c r="D26" s="260"/>
      <c r="E26" s="260"/>
      <c r="F26" s="260"/>
    </row>
    <row r="27" customFormat="false" ht="12.75" hidden="false" customHeight="false" outlineLevel="0" collapsed="false">
      <c r="A27" s="259"/>
      <c r="B27" s="260"/>
      <c r="C27" s="261"/>
      <c r="D27" s="260"/>
      <c r="E27" s="260"/>
      <c r="F27" s="260"/>
    </row>
    <row r="28" customFormat="false" ht="12.75" hidden="false" customHeight="false" outlineLevel="0" collapsed="false">
      <c r="A28" s="249" t="s">
        <v>600</v>
      </c>
      <c r="B28" s="250" t="s">
        <v>601</v>
      </c>
    </row>
    <row r="29" customFormat="false" ht="12.75" hidden="false" customHeight="false" outlineLevel="0" collapsed="false">
      <c r="B29" s="250" t="s">
        <v>602</v>
      </c>
      <c r="E29" s="265"/>
      <c r="F29" s="265"/>
    </row>
    <row r="30" customFormat="false" ht="12.8" hidden="false" customHeight="false" outlineLevel="0" collapsed="false">
      <c r="B30" s="250" t="s">
        <v>603</v>
      </c>
      <c r="C30" s="251" t="s">
        <v>583</v>
      </c>
      <c r="D30" s="252" t="n">
        <v>40</v>
      </c>
      <c r="E30" s="276"/>
      <c r="F30" s="265"/>
    </row>
    <row r="31" customFormat="false" ht="12.8" hidden="false" customHeight="false" outlineLevel="0" collapsed="false">
      <c r="C31" s="251" t="s">
        <v>367</v>
      </c>
      <c r="D31" s="252" t="n">
        <f aca="false">D30*0.4*0.8</f>
        <v>12.8</v>
      </c>
      <c r="E31" s="263"/>
      <c r="F31" s="186" t="n">
        <f aca="false">ROUND(D31*E31,2)</f>
        <v>0</v>
      </c>
    </row>
    <row r="32" customFormat="false" ht="12.8" hidden="false" customHeight="false" outlineLevel="0" collapsed="false">
      <c r="B32" s="250" t="s">
        <v>604</v>
      </c>
      <c r="C32" s="251" t="s">
        <v>583</v>
      </c>
      <c r="D32" s="252" t="n">
        <v>6</v>
      </c>
      <c r="E32" s="277"/>
    </row>
    <row r="33" customFormat="false" ht="12.8" hidden="false" customHeight="false" outlineLevel="0" collapsed="false">
      <c r="C33" s="251" t="s">
        <v>367</v>
      </c>
      <c r="D33" s="252" t="n">
        <f aca="false">D32*0.4</f>
        <v>2.4</v>
      </c>
      <c r="E33" s="263"/>
      <c r="F33" s="186" t="n">
        <f aca="false">ROUND(D33*E33,2)</f>
        <v>0</v>
      </c>
    </row>
    <row r="34" customFormat="false" ht="12.8" hidden="false" customHeight="false" outlineLevel="0" collapsed="false"/>
    <row r="35" customFormat="false" ht="12.8" hidden="false" customHeight="false" outlineLevel="0" collapsed="false">
      <c r="A35" s="249" t="s">
        <v>605</v>
      </c>
      <c r="B35" s="250" t="s">
        <v>606</v>
      </c>
    </row>
    <row r="36" customFormat="false" ht="12.8" hidden="false" customHeight="false" outlineLevel="0" collapsed="false">
      <c r="B36" s="250" t="s">
        <v>607</v>
      </c>
    </row>
    <row r="37" customFormat="false" ht="12.8" hidden="false" customHeight="false" outlineLevel="0" collapsed="false">
      <c r="B37" s="250" t="s">
        <v>603</v>
      </c>
      <c r="C37" s="251" t="s">
        <v>583</v>
      </c>
      <c r="D37" s="252" t="n">
        <v>454</v>
      </c>
      <c r="E37" s="276"/>
      <c r="F37" s="265"/>
    </row>
    <row r="38" customFormat="false" ht="12.8" hidden="false" customHeight="false" outlineLevel="0" collapsed="false">
      <c r="C38" s="251" t="s">
        <v>367</v>
      </c>
      <c r="D38" s="252" t="n">
        <f aca="false">D37*0.4*0.8</f>
        <v>145.28</v>
      </c>
      <c r="E38" s="263"/>
      <c r="F38" s="186" t="n">
        <f aca="false">ROUND(D38*E38,2)</f>
        <v>0</v>
      </c>
    </row>
    <row r="39" customFormat="false" ht="12.8" hidden="false" customHeight="false" outlineLevel="0" collapsed="false">
      <c r="B39" s="250" t="s">
        <v>604</v>
      </c>
      <c r="C39" s="251" t="s">
        <v>583</v>
      </c>
      <c r="D39" s="252" t="n">
        <v>50</v>
      </c>
      <c r="E39" s="276"/>
      <c r="F39" s="265"/>
    </row>
    <row r="40" customFormat="false" ht="12.8" hidden="false" customHeight="false" outlineLevel="0" collapsed="false">
      <c r="C40" s="251" t="s">
        <v>367</v>
      </c>
      <c r="D40" s="252" t="n">
        <f aca="false">D39*0.4*0.8</f>
        <v>16</v>
      </c>
      <c r="E40" s="263"/>
      <c r="F40" s="186" t="n">
        <f aca="false">ROUND(D40*E40,2)</f>
        <v>0</v>
      </c>
    </row>
    <row r="41" customFormat="false" ht="12.8" hidden="false" customHeight="false" outlineLevel="0" collapsed="false">
      <c r="E41" s="265"/>
    </row>
    <row r="42" customFormat="false" ht="21.15" hidden="false" customHeight="false" outlineLevel="0" collapsed="false">
      <c r="A42" s="249" t="s">
        <v>608</v>
      </c>
      <c r="B42" s="278" t="s">
        <v>609</v>
      </c>
      <c r="C42" s="251" t="s">
        <v>367</v>
      </c>
      <c r="D42" s="252" t="n">
        <f aca="false">457*0.2*0.4</f>
        <v>36.56</v>
      </c>
      <c r="E42" s="263"/>
      <c r="F42" s="186" t="n">
        <f aca="false">ROUND(D42*E42,2)</f>
        <v>0</v>
      </c>
    </row>
    <row r="43" customFormat="false" ht="17.25" hidden="false" customHeight="true" outlineLevel="0" collapsed="false">
      <c r="E43" s="265"/>
      <c r="F43" s="265"/>
    </row>
    <row r="44" customFormat="false" ht="12.8" hidden="false" customHeight="false" outlineLevel="0" collapsed="false">
      <c r="E44" s="265"/>
      <c r="F44" s="265"/>
    </row>
    <row r="45" customFormat="false" ht="12.75" hidden="false" customHeight="false" outlineLevel="0" collapsed="false">
      <c r="E45" s="265"/>
    </row>
    <row r="46" customFormat="false" ht="12.75" hidden="false" customHeight="false" outlineLevel="0" collapsed="false">
      <c r="A46" s="249" t="s">
        <v>610</v>
      </c>
      <c r="B46" s="250" t="s">
        <v>611</v>
      </c>
      <c r="E46" s="265"/>
    </row>
    <row r="47" customFormat="false" ht="12.75" hidden="false" customHeight="false" outlineLevel="0" collapsed="false">
      <c r="B47" s="250" t="s">
        <v>612</v>
      </c>
      <c r="E47" s="265"/>
    </row>
    <row r="48" customFormat="false" ht="12.8" hidden="false" customHeight="false" outlineLevel="0" collapsed="false">
      <c r="B48" s="250" t="s">
        <v>613</v>
      </c>
      <c r="C48" s="251" t="s">
        <v>583</v>
      </c>
      <c r="D48" s="252" t="n">
        <v>60</v>
      </c>
      <c r="E48" s="263"/>
      <c r="F48" s="186" t="n">
        <f aca="false">ROUND(D48*E48,2)</f>
        <v>0</v>
      </c>
    </row>
    <row r="49" customFormat="false" ht="12.8" hidden="false" customHeight="false" outlineLevel="0" collapsed="false">
      <c r="B49" s="250" t="s">
        <v>614</v>
      </c>
      <c r="C49" s="251" t="s">
        <v>583</v>
      </c>
      <c r="D49" s="252" t="n">
        <v>26</v>
      </c>
      <c r="E49" s="263"/>
      <c r="F49" s="186" t="n">
        <f aca="false">ROUND(D49*E49,2)</f>
        <v>0</v>
      </c>
    </row>
    <row r="50" customFormat="false" ht="12.8" hidden="false" customHeight="false" outlineLevel="0" collapsed="false">
      <c r="E50" s="265"/>
    </row>
    <row r="51" customFormat="false" ht="12.8" hidden="false" customHeight="false" outlineLevel="0" collapsed="false">
      <c r="A51" s="249" t="s">
        <v>615</v>
      </c>
      <c r="B51" s="250" t="s">
        <v>616</v>
      </c>
      <c r="E51" s="265"/>
    </row>
    <row r="52" customFormat="false" ht="12.8" hidden="false" customHeight="false" outlineLevel="0" collapsed="false">
      <c r="B52" s="250" t="s">
        <v>617</v>
      </c>
      <c r="E52" s="265"/>
    </row>
    <row r="53" customFormat="false" ht="12.8" hidden="false" customHeight="false" outlineLevel="0" collapsed="false">
      <c r="B53" s="250" t="s">
        <v>618</v>
      </c>
      <c r="E53" s="265"/>
    </row>
    <row r="54" customFormat="false" ht="12.8" hidden="false" customHeight="false" outlineLevel="0" collapsed="false">
      <c r="B54" s="250" t="s">
        <v>619</v>
      </c>
      <c r="C54" s="251" t="s">
        <v>367</v>
      </c>
      <c r="D54" s="252" t="n">
        <v>4.5</v>
      </c>
      <c r="E54" s="263"/>
      <c r="F54" s="186" t="n">
        <f aca="false">ROUND(D54*E54,2)</f>
        <v>0</v>
      </c>
    </row>
    <row r="55" customFormat="false" ht="12.8" hidden="false" customHeight="false" outlineLevel="0" collapsed="false">
      <c r="E55" s="265"/>
    </row>
    <row r="56" customFormat="false" ht="12.8" hidden="false" customHeight="false" outlineLevel="0" collapsed="false">
      <c r="A56" s="249" t="s">
        <v>620</v>
      </c>
      <c r="B56" s="250" t="s">
        <v>621</v>
      </c>
      <c r="E56" s="265"/>
    </row>
    <row r="57" customFormat="false" ht="12.8" hidden="false" customHeight="false" outlineLevel="0" collapsed="false">
      <c r="B57" s="250" t="s">
        <v>622</v>
      </c>
      <c r="C57" s="251" t="s">
        <v>583</v>
      </c>
      <c r="D57" s="252" t="n">
        <v>550</v>
      </c>
      <c r="E57" s="263"/>
      <c r="F57" s="186" t="n">
        <f aca="false">ROUND(D57*E57,2)</f>
        <v>0</v>
      </c>
    </row>
    <row r="58" customFormat="false" ht="12.8" hidden="false" customHeight="false" outlineLevel="0" collapsed="false">
      <c r="E58" s="265"/>
    </row>
    <row r="59" customFormat="false" ht="12.75" hidden="false" customHeight="false" outlineLevel="0" collapsed="false">
      <c r="A59" s="249" t="s">
        <v>623</v>
      </c>
      <c r="B59" s="250" t="s">
        <v>624</v>
      </c>
      <c r="E59" s="265"/>
    </row>
    <row r="60" customFormat="false" ht="12.75" hidden="false" customHeight="false" outlineLevel="0" collapsed="false">
      <c r="B60" s="250" t="s">
        <v>625</v>
      </c>
      <c r="E60" s="265"/>
    </row>
    <row r="61" customFormat="false" ht="12.75" hidden="false" customHeight="false" outlineLevel="0" collapsed="false">
      <c r="B61" s="250" t="s">
        <v>626</v>
      </c>
      <c r="E61" s="265"/>
    </row>
    <row r="62" customFormat="false" ht="12.8" hidden="false" customHeight="false" outlineLevel="0" collapsed="false">
      <c r="B62" s="250" t="s">
        <v>627</v>
      </c>
      <c r="C62" s="251" t="s">
        <v>367</v>
      </c>
      <c r="D62" s="252" t="n">
        <f aca="false">D40+D38+D33+D31</f>
        <v>176.48</v>
      </c>
      <c r="E62" s="263"/>
      <c r="F62" s="186" t="n">
        <f aca="false">ROUND(D62*E62,2)</f>
        <v>0</v>
      </c>
    </row>
    <row r="63" customFormat="false" ht="12.8" hidden="false" customHeight="false" outlineLevel="0" collapsed="false">
      <c r="E63" s="265"/>
    </row>
    <row r="64" customFormat="false" ht="12.8" hidden="false" customHeight="false" outlineLevel="0" collapsed="false">
      <c r="A64" s="249" t="s">
        <v>628</v>
      </c>
      <c r="B64" s="250" t="s">
        <v>629</v>
      </c>
      <c r="E64" s="265"/>
    </row>
    <row r="65" customFormat="false" ht="12.8" hidden="false" customHeight="false" outlineLevel="0" collapsed="false">
      <c r="B65" s="250" t="s">
        <v>630</v>
      </c>
      <c r="C65" s="251" t="s">
        <v>343</v>
      </c>
      <c r="D65" s="252" t="n">
        <v>7</v>
      </c>
      <c r="E65" s="263"/>
      <c r="F65" s="186" t="n">
        <f aca="false">ROUND(D65*E65,2)</f>
        <v>0</v>
      </c>
    </row>
    <row r="66" customFormat="false" ht="12.8" hidden="false" customHeight="false" outlineLevel="0" collapsed="false">
      <c r="E66" s="265"/>
    </row>
    <row r="67" customFormat="false" ht="12.8" hidden="false" customHeight="false" outlineLevel="0" collapsed="false">
      <c r="A67" s="249" t="s">
        <v>631</v>
      </c>
      <c r="B67" s="250" t="s">
        <v>632</v>
      </c>
    </row>
    <row r="68" customFormat="false" ht="12.8" hidden="false" customHeight="false" outlineLevel="0" collapsed="false">
      <c r="B68" s="250" t="s">
        <v>633</v>
      </c>
    </row>
    <row r="69" customFormat="false" ht="12.8" hidden="false" customHeight="false" outlineLevel="0" collapsed="false">
      <c r="B69" s="250" t="s">
        <v>634</v>
      </c>
    </row>
    <row r="70" customFormat="false" ht="12.8" hidden="false" customHeight="false" outlineLevel="0" collapsed="false">
      <c r="A70" s="266"/>
      <c r="B70" s="267" t="s">
        <v>635</v>
      </c>
      <c r="C70" s="268" t="s">
        <v>354</v>
      </c>
      <c r="D70" s="269" t="n">
        <v>5.6</v>
      </c>
      <c r="E70" s="279"/>
      <c r="F70" s="186" t="n">
        <f aca="false">ROUND(D70*E70,2)</f>
        <v>0</v>
      </c>
    </row>
    <row r="71" customFormat="false" ht="12.75" hidden="false" customHeight="false" outlineLevel="0" collapsed="false">
      <c r="A71" s="271" t="s">
        <v>636</v>
      </c>
      <c r="B71" s="272" t="s">
        <v>598</v>
      </c>
      <c r="C71" s="280"/>
      <c r="D71" s="281"/>
      <c r="E71" s="272"/>
      <c r="F71" s="282" t="n">
        <f aca="false">SUM(F31:F70)</f>
        <v>0</v>
      </c>
    </row>
    <row r="73" customFormat="false" ht="12.75" hidden="false" customHeight="false" outlineLevel="0" collapsed="false">
      <c r="A73" s="259"/>
    </row>
    <row r="74" customFormat="false" ht="12.75" hidden="false" customHeight="false" outlineLevel="0" collapsed="false">
      <c r="A74" s="259" t="s">
        <v>48</v>
      </c>
      <c r="B74" s="259" t="s">
        <v>637</v>
      </c>
      <c r="C74" s="261"/>
      <c r="D74" s="259"/>
      <c r="E74" s="259"/>
      <c r="F74" s="259"/>
    </row>
    <row r="75" customFormat="false" ht="12.75" hidden="false" customHeight="false" outlineLevel="0" collapsed="false">
      <c r="A75" s="259"/>
    </row>
    <row r="77" customFormat="false" ht="12.75" hidden="false" customHeight="false" outlineLevel="0" collapsed="false">
      <c r="A77" s="249" t="s">
        <v>638</v>
      </c>
      <c r="B77" s="250" t="s">
        <v>639</v>
      </c>
    </row>
    <row r="78" customFormat="false" ht="12.75" hidden="false" customHeight="false" outlineLevel="0" collapsed="false">
      <c r="B78" s="250" t="s">
        <v>640</v>
      </c>
    </row>
    <row r="79" customFormat="false" ht="12.8" hidden="false" customHeight="false" outlineLevel="0" collapsed="false">
      <c r="B79" s="250" t="s">
        <v>641</v>
      </c>
      <c r="C79" s="251" t="s">
        <v>583</v>
      </c>
      <c r="D79" s="252" t="n">
        <v>100</v>
      </c>
      <c r="E79" s="263"/>
      <c r="F79" s="186" t="n">
        <f aca="false">ROUND(D79*E79,2)</f>
        <v>0</v>
      </c>
    </row>
    <row r="80" customFormat="false" ht="12.8" hidden="false" customHeight="false" outlineLevel="0" collapsed="false">
      <c r="B80" s="250" t="s">
        <v>642</v>
      </c>
      <c r="C80" s="251" t="s">
        <v>583</v>
      </c>
      <c r="D80" s="252" t="n">
        <v>230</v>
      </c>
      <c r="E80" s="263"/>
      <c r="F80" s="186" t="n">
        <f aca="false">ROUND(D80*E80,2)</f>
        <v>0</v>
      </c>
    </row>
    <row r="81" customFormat="false" ht="12.8" hidden="false" customHeight="false" outlineLevel="0" collapsed="false">
      <c r="B81" s="250" t="s">
        <v>643</v>
      </c>
      <c r="C81" s="251" t="s">
        <v>583</v>
      </c>
      <c r="D81" s="252" t="n">
        <v>480</v>
      </c>
      <c r="E81" s="263"/>
      <c r="F81" s="186" t="n">
        <f aca="false">ROUND(D81*E81,2)</f>
        <v>0</v>
      </c>
    </row>
    <row r="82" customFormat="false" ht="12.8" hidden="false" customHeight="false" outlineLevel="0" collapsed="false">
      <c r="B82" s="250" t="s">
        <v>644</v>
      </c>
      <c r="C82" s="251" t="s">
        <v>583</v>
      </c>
      <c r="D82" s="252" t="n">
        <v>100</v>
      </c>
      <c r="E82" s="263"/>
      <c r="F82" s="186" t="n">
        <f aca="false">ROUND(D82*E82,2)</f>
        <v>0</v>
      </c>
    </row>
    <row r="83" customFormat="false" ht="12.8" hidden="false" customHeight="false" outlineLevel="0" collapsed="false">
      <c r="B83" s="250" t="s">
        <v>645</v>
      </c>
      <c r="C83" s="251" t="s">
        <v>583</v>
      </c>
      <c r="D83" s="252" t="n">
        <v>230</v>
      </c>
      <c r="E83" s="263"/>
      <c r="F83" s="186" t="n">
        <f aca="false">ROUND(D83*E83,2)</f>
        <v>0</v>
      </c>
    </row>
    <row r="84" customFormat="false" ht="12.8" hidden="false" customHeight="false" outlineLevel="0" collapsed="false">
      <c r="B84" s="250" t="s">
        <v>646</v>
      </c>
      <c r="C84" s="251" t="s">
        <v>583</v>
      </c>
      <c r="D84" s="252" t="n">
        <v>480</v>
      </c>
      <c r="E84" s="263"/>
      <c r="F84" s="186" t="n">
        <f aca="false">ROUND(D84*E84,2)</f>
        <v>0</v>
      </c>
    </row>
    <row r="86" s="250" customFormat="true" ht="12.75" hidden="false" customHeight="false" outlineLevel="0" collapsed="false">
      <c r="A86" s="249" t="s">
        <v>647</v>
      </c>
      <c r="B86" s="250" t="s">
        <v>648</v>
      </c>
    </row>
    <row r="87" customFormat="false" ht="12.75" hidden="false" customHeight="false" outlineLevel="0" collapsed="false">
      <c r="B87" s="250" t="s">
        <v>649</v>
      </c>
    </row>
    <row r="88" customFormat="false" ht="12.75" hidden="false" customHeight="false" outlineLevel="0" collapsed="false">
      <c r="B88" s="250" t="s">
        <v>650</v>
      </c>
    </row>
    <row r="89" customFormat="false" ht="12.75" hidden="false" customHeight="false" outlineLevel="0" collapsed="false">
      <c r="B89" s="250" t="s">
        <v>651</v>
      </c>
    </row>
    <row r="90" customFormat="false" ht="12.75" hidden="false" customHeight="false" outlineLevel="0" collapsed="false">
      <c r="B90" s="250" t="s">
        <v>652</v>
      </c>
    </row>
    <row r="91" customFormat="false" ht="12.75" hidden="false" customHeight="false" outlineLevel="0" collapsed="false">
      <c r="B91" s="250" t="s">
        <v>653</v>
      </c>
    </row>
    <row r="92" customFormat="false" ht="12.75" hidden="false" customHeight="false" outlineLevel="0" collapsed="false">
      <c r="B92" s="250" t="s">
        <v>654</v>
      </c>
    </row>
    <row r="93" customFormat="false" ht="12.75" hidden="false" customHeight="false" outlineLevel="0" collapsed="false">
      <c r="B93" s="250" t="s">
        <v>655</v>
      </c>
    </row>
    <row r="94" customFormat="false" ht="12.8" hidden="false" customHeight="false" outlineLevel="0" collapsed="false">
      <c r="B94" s="250" t="s">
        <v>656</v>
      </c>
      <c r="C94" s="251" t="s">
        <v>657</v>
      </c>
      <c r="D94" s="252" t="n">
        <v>7</v>
      </c>
      <c r="E94" s="263"/>
      <c r="F94" s="186" t="n">
        <f aca="false">ROUND(D94*E94,2)</f>
        <v>0</v>
      </c>
    </row>
    <row r="95" customFormat="false" ht="12.8" hidden="false" customHeight="false" outlineLevel="0" collapsed="false">
      <c r="E95" s="265"/>
      <c r="F95" s="265"/>
    </row>
    <row r="96" s="250" customFormat="true" ht="12.8" hidden="false" customHeight="false" outlineLevel="0" collapsed="false">
      <c r="A96" s="249" t="s">
        <v>658</v>
      </c>
      <c r="B96" s="250" t="s">
        <v>659</v>
      </c>
    </row>
    <row r="97" customFormat="false" ht="12.8" hidden="false" customHeight="false" outlineLevel="0" collapsed="false">
      <c r="B97" s="250" t="s">
        <v>660</v>
      </c>
    </row>
    <row r="98" customFormat="false" ht="12.8" hidden="false" customHeight="false" outlineLevel="0" collapsed="false">
      <c r="B98" s="250" t="s">
        <v>661</v>
      </c>
    </row>
    <row r="99" customFormat="false" ht="12.8" hidden="false" customHeight="false" outlineLevel="0" collapsed="false">
      <c r="B99" s="250" t="s">
        <v>652</v>
      </c>
    </row>
    <row r="100" customFormat="false" ht="12.8" hidden="false" customHeight="false" outlineLevel="0" collapsed="false">
      <c r="B100" s="250" t="s">
        <v>662</v>
      </c>
    </row>
    <row r="101" customFormat="false" ht="12.8" hidden="false" customHeight="false" outlineLevel="0" collapsed="false">
      <c r="B101" s="250" t="s">
        <v>663</v>
      </c>
      <c r="E101" s="265"/>
      <c r="F101" s="265"/>
    </row>
    <row r="102" customFormat="false" ht="12.8" hidden="false" customHeight="false" outlineLevel="0" collapsed="false">
      <c r="B102" s="250" t="s">
        <v>664</v>
      </c>
      <c r="C102" s="251" t="s">
        <v>343</v>
      </c>
      <c r="D102" s="252" t="n">
        <v>4</v>
      </c>
      <c r="E102" s="263"/>
      <c r="F102" s="186" t="n">
        <f aca="false">ROUND(D102*E102,2)</f>
        <v>0</v>
      </c>
    </row>
    <row r="103" customFormat="false" ht="12.8" hidden="false" customHeight="false" outlineLevel="0" collapsed="false"/>
    <row r="104" customFormat="false" ht="12.8" hidden="false" customHeight="false" outlineLevel="0" collapsed="false">
      <c r="A104" s="249" t="s">
        <v>665</v>
      </c>
      <c r="B104" s="250" t="s">
        <v>666</v>
      </c>
      <c r="C104" s="251" t="s">
        <v>343</v>
      </c>
      <c r="D104" s="252" t="n">
        <v>60</v>
      </c>
      <c r="E104" s="283"/>
    </row>
    <row r="106" customFormat="false" ht="12.75" hidden="false" customHeight="false" outlineLevel="0" collapsed="false">
      <c r="A106" s="249" t="s">
        <v>667</v>
      </c>
      <c r="B106" s="250" t="s">
        <v>668</v>
      </c>
    </row>
    <row r="107" customFormat="false" ht="12.8" hidden="false" customHeight="false" outlineLevel="0" collapsed="false">
      <c r="B107" s="250" t="s">
        <v>669</v>
      </c>
      <c r="C107" s="251" t="s">
        <v>657</v>
      </c>
      <c r="D107" s="252" t="n">
        <v>7</v>
      </c>
      <c r="E107" s="263"/>
      <c r="F107" s="186" t="n">
        <f aca="false">ROUND(D107*E107,2)</f>
        <v>0</v>
      </c>
    </row>
    <row r="108" customFormat="false" ht="12.8" hidden="false" customHeight="false" outlineLevel="0" collapsed="false"/>
    <row r="109" customFormat="false" ht="12.8" hidden="false" customHeight="false" outlineLevel="0" collapsed="false">
      <c r="A109" s="249" t="s">
        <v>670</v>
      </c>
      <c r="B109" s="250" t="s">
        <v>671</v>
      </c>
    </row>
    <row r="110" customFormat="false" ht="12.8" hidden="false" customHeight="false" outlineLevel="0" collapsed="false">
      <c r="B110" s="250" t="s">
        <v>672</v>
      </c>
      <c r="C110" s="251" t="s">
        <v>583</v>
      </c>
      <c r="D110" s="252" t="n">
        <v>60</v>
      </c>
      <c r="E110" s="263"/>
      <c r="F110" s="186" t="n">
        <f aca="false">ROUND(D110*E110,2)</f>
        <v>0</v>
      </c>
    </row>
    <row r="111" customFormat="false" ht="12.8" hidden="false" customHeight="false" outlineLevel="0" collapsed="false">
      <c r="E111" s="265"/>
      <c r="F111" s="265"/>
    </row>
    <row r="112" customFormat="false" ht="12.8" hidden="false" customHeight="false" outlineLevel="0" collapsed="false">
      <c r="A112" s="249" t="s">
        <v>673</v>
      </c>
      <c r="B112" s="250" t="s">
        <v>674</v>
      </c>
      <c r="E112" s="265"/>
      <c r="F112" s="265"/>
    </row>
    <row r="113" customFormat="false" ht="12.8" hidden="false" customHeight="false" outlineLevel="0" collapsed="false">
      <c r="B113" s="250" t="s">
        <v>675</v>
      </c>
      <c r="E113" s="265"/>
      <c r="F113" s="265"/>
    </row>
    <row r="114" customFormat="false" ht="12.8" hidden="false" customHeight="false" outlineLevel="0" collapsed="false">
      <c r="B114" s="250" t="s">
        <v>676</v>
      </c>
      <c r="C114" s="251" t="s">
        <v>343</v>
      </c>
      <c r="D114" s="252" t="n">
        <v>7</v>
      </c>
      <c r="E114" s="263"/>
      <c r="F114" s="186" t="n">
        <f aca="false">ROUND(D114*E114,2)</f>
        <v>0</v>
      </c>
    </row>
    <row r="115" customFormat="false" ht="12.8" hidden="false" customHeight="false" outlineLevel="0" collapsed="false">
      <c r="B115" s="250" t="s">
        <v>677</v>
      </c>
      <c r="C115" s="251" t="s">
        <v>343</v>
      </c>
      <c r="D115" s="252" t="n">
        <v>5</v>
      </c>
      <c r="E115" s="263"/>
      <c r="F115" s="186" t="n">
        <f aca="false">ROUND(D115*E115,2)</f>
        <v>0</v>
      </c>
    </row>
    <row r="116" customFormat="false" ht="12.8" hidden="false" customHeight="false" outlineLevel="0" collapsed="false">
      <c r="B116" s="250" t="s">
        <v>678</v>
      </c>
      <c r="C116" s="251" t="s">
        <v>343</v>
      </c>
      <c r="D116" s="252" t="n">
        <v>12</v>
      </c>
      <c r="E116" s="263"/>
      <c r="F116" s="186" t="n">
        <f aca="false">ROUND(D116*E116,2)</f>
        <v>0</v>
      </c>
    </row>
    <row r="117" customFormat="false" ht="12.8" hidden="false" customHeight="false" outlineLevel="0" collapsed="false">
      <c r="E117" s="265"/>
      <c r="F117" s="265"/>
    </row>
    <row r="118" customFormat="false" ht="12.8" hidden="false" customHeight="false" outlineLevel="0" collapsed="false">
      <c r="A118" s="249" t="s">
        <v>679</v>
      </c>
      <c r="B118" s="250" t="s">
        <v>680</v>
      </c>
      <c r="C118" s="251" t="s">
        <v>343</v>
      </c>
      <c r="D118" s="252" t="n">
        <v>2</v>
      </c>
      <c r="E118" s="263"/>
      <c r="F118" s="186" t="n">
        <f aca="false">ROUND(D118*E118,2)</f>
        <v>0</v>
      </c>
    </row>
    <row r="119" customFormat="false" ht="12.75" hidden="false" customHeight="false" outlineLevel="0" collapsed="false">
      <c r="A119" s="271" t="s">
        <v>679</v>
      </c>
      <c r="B119" s="272" t="s">
        <v>598</v>
      </c>
      <c r="C119" s="280"/>
      <c r="D119" s="281"/>
      <c r="E119" s="272"/>
      <c r="F119" s="282" t="n">
        <f aca="false">SUM(F73:F118)</f>
        <v>0</v>
      </c>
    </row>
    <row r="122" customFormat="false" ht="12.75" hidden="false" customHeight="false" outlineLevel="0" collapsed="false">
      <c r="A122" s="259" t="s">
        <v>50</v>
      </c>
      <c r="B122" s="260" t="s">
        <v>681</v>
      </c>
    </row>
    <row r="123" customFormat="false" ht="12.75" hidden="false" customHeight="false" outlineLevel="0" collapsed="false">
      <c r="A123" s="249" t="s">
        <v>682</v>
      </c>
      <c r="B123" s="250" t="s">
        <v>683</v>
      </c>
      <c r="E123" s="265"/>
    </row>
    <row r="124" customFormat="false" ht="12.8" hidden="false" customHeight="false" outlineLevel="0" collapsed="false">
      <c r="A124" s="259"/>
      <c r="B124" s="250" t="s">
        <v>684</v>
      </c>
      <c r="C124" s="251" t="s">
        <v>685</v>
      </c>
      <c r="D124" s="252" t="n">
        <v>0.5</v>
      </c>
      <c r="E124" s="284"/>
      <c r="F124" s="186" t="n">
        <f aca="false">ROUND(D124*E124,2)</f>
        <v>0</v>
      </c>
    </row>
    <row r="125" customFormat="false" ht="12.8" hidden="false" customHeight="false" outlineLevel="0" collapsed="false">
      <c r="A125" s="259"/>
      <c r="B125" s="250" t="s">
        <v>686</v>
      </c>
      <c r="C125" s="251" t="s">
        <v>343</v>
      </c>
      <c r="D125" s="252" t="n">
        <v>7</v>
      </c>
      <c r="E125" s="263"/>
      <c r="F125" s="186" t="n">
        <f aca="false">ROUND(D125*E125,2)</f>
        <v>0</v>
      </c>
    </row>
    <row r="126" customFormat="false" ht="12.8" hidden="false" customHeight="false" outlineLevel="0" collapsed="false">
      <c r="A126" s="259"/>
      <c r="B126" s="250" t="s">
        <v>687</v>
      </c>
      <c r="C126" s="251" t="s">
        <v>343</v>
      </c>
      <c r="D126" s="252" t="n">
        <v>5</v>
      </c>
      <c r="E126" s="263"/>
      <c r="F126" s="186" t="n">
        <f aca="false">ROUND(D126*E126,2)</f>
        <v>0</v>
      </c>
    </row>
    <row r="127" customFormat="false" ht="12.8" hidden="false" customHeight="false" outlineLevel="0" collapsed="false">
      <c r="A127" s="285" t="s">
        <v>688</v>
      </c>
      <c r="B127" s="272" t="s">
        <v>598</v>
      </c>
      <c r="C127" s="280"/>
      <c r="D127" s="281"/>
      <c r="E127" s="272"/>
      <c r="F127" s="282" t="n">
        <f aca="false">SUM(F123:F126)</f>
        <v>0</v>
      </c>
    </row>
    <row r="128" customFormat="false" ht="12.8" hidden="false" customHeight="false" outlineLevel="0" collapsed="false"/>
    <row r="129" customFormat="false" ht="12.8" hidden="false" customHeight="false" outlineLevel="0" collapsed="false">
      <c r="A129" s="259"/>
    </row>
    <row r="130" customFormat="false" ht="12.8" hidden="false" customHeight="false" outlineLevel="0" collapsed="false">
      <c r="A130" s="259"/>
    </row>
    <row r="131" customFormat="false" ht="12.8" hidden="false" customHeight="false" outlineLevel="0" collapsed="false">
      <c r="A131" s="259" t="s">
        <v>52</v>
      </c>
      <c r="B131" s="260" t="s">
        <v>689</v>
      </c>
    </row>
    <row r="132" customFormat="false" ht="12.8" hidden="false" customHeight="false" outlineLevel="0" collapsed="false">
      <c r="A132" s="259"/>
    </row>
    <row r="133" customFormat="false" ht="12.8" hidden="false" customHeight="false" outlineLevel="0" collapsed="false">
      <c r="A133" s="249" t="s">
        <v>690</v>
      </c>
      <c r="B133" s="286" t="s">
        <v>691</v>
      </c>
      <c r="D133" s="250"/>
      <c r="E133" s="265"/>
    </row>
    <row r="134" customFormat="false" ht="12.8" hidden="false" customHeight="false" outlineLevel="0" collapsed="false">
      <c r="B134" s="286" t="s">
        <v>692</v>
      </c>
      <c r="C134" s="287" t="s">
        <v>343</v>
      </c>
      <c r="D134" s="252" t="n">
        <v>6</v>
      </c>
      <c r="E134" s="263"/>
      <c r="F134" s="186" t="n">
        <f aca="false">ROUND(D134*E134,2)</f>
        <v>0</v>
      </c>
    </row>
    <row r="135" customFormat="false" ht="12.8" hidden="false" customHeight="false" outlineLevel="0" collapsed="false">
      <c r="B135" s="286"/>
      <c r="C135" s="287"/>
      <c r="E135" s="265"/>
      <c r="F135" s="288"/>
    </row>
    <row r="136" s="250" customFormat="true" ht="12.8" hidden="false" customHeight="false" outlineLevel="0" collapsed="false">
      <c r="A136" s="262" t="s">
        <v>693</v>
      </c>
      <c r="B136" s="286" t="s">
        <v>694</v>
      </c>
    </row>
    <row r="137" customFormat="false" ht="12.8" hidden="false" customHeight="false" outlineLevel="0" collapsed="false">
      <c r="A137" s="262"/>
      <c r="B137" s="286" t="s">
        <v>695</v>
      </c>
      <c r="C137" s="287" t="s">
        <v>583</v>
      </c>
      <c r="D137" s="252" t="n">
        <v>550</v>
      </c>
      <c r="E137" s="263"/>
      <c r="F137" s="186" t="n">
        <f aca="false">ROUND(D137*E137,2)</f>
        <v>0</v>
      </c>
    </row>
    <row r="138" customFormat="false" ht="12.75" hidden="false" customHeight="false" outlineLevel="0" collapsed="false">
      <c r="A138" s="262"/>
      <c r="B138" s="286"/>
      <c r="C138" s="287"/>
      <c r="E138" s="265"/>
      <c r="F138" s="288"/>
    </row>
    <row r="139" s="250" customFormat="true" ht="12.75" hidden="false" customHeight="true" outlineLevel="0" collapsed="false">
      <c r="A139" s="262" t="s">
        <v>696</v>
      </c>
      <c r="B139" s="286" t="s">
        <v>697</v>
      </c>
    </row>
    <row r="140" customFormat="false" ht="12.75" hidden="false" customHeight="true" outlineLevel="0" collapsed="false">
      <c r="A140" s="262"/>
      <c r="B140" s="286" t="s">
        <v>698</v>
      </c>
      <c r="C140" s="287" t="s">
        <v>657</v>
      </c>
      <c r="D140" s="252" t="n">
        <v>1</v>
      </c>
      <c r="E140" s="263"/>
      <c r="F140" s="186" t="n">
        <f aca="false">ROUND(D140*E140,2)</f>
        <v>0</v>
      </c>
    </row>
    <row r="141" customFormat="false" ht="12.75" hidden="false" customHeight="false" outlineLevel="0" collapsed="false">
      <c r="A141" s="285" t="s">
        <v>699</v>
      </c>
      <c r="B141" s="272" t="s">
        <v>598</v>
      </c>
      <c r="C141" s="280"/>
      <c r="D141" s="281"/>
      <c r="E141" s="272"/>
      <c r="F141" s="282" t="n">
        <f aca="false">SUM(F134:F140)</f>
        <v>0</v>
      </c>
    </row>
    <row r="144" s="294" customFormat="true" ht="19.5" hidden="false" customHeight="true" outlineLevel="0" collapsed="false">
      <c r="A144" s="289"/>
      <c r="B144" s="290" t="s">
        <v>700</v>
      </c>
      <c r="C144" s="291"/>
      <c r="D144" s="292"/>
      <c r="E144" s="290"/>
      <c r="F144" s="293" t="n">
        <f aca="false">F71+F23+F119+F127+F141</f>
        <v>0</v>
      </c>
    </row>
    <row r="145" customFormat="false" ht="13.5" hidden="false" customHeight="false" outlineLevel="0" collapsed="false">
      <c r="B145" s="250" t="s">
        <v>701</v>
      </c>
      <c r="E145" s="295"/>
      <c r="F145" s="296" t="n">
        <f aca="false">+F144*0.22</f>
        <v>0</v>
      </c>
    </row>
    <row r="146" customFormat="false" ht="12.75" hidden="false" customHeight="false" outlineLevel="0" collapsed="false">
      <c r="B146" s="250" t="s">
        <v>702</v>
      </c>
      <c r="E146" s="295"/>
      <c r="F146" s="296" t="n">
        <f aca="false">+F144+F145</f>
        <v>0</v>
      </c>
    </row>
    <row r="152" customFormat="false" ht="12.8" hidden="false" customHeight="false" outlineLevel="0" collapsed="false"/>
  </sheetData>
  <sheetProtection sheet="true" password="9a51" objects="true" scenarios="true"/>
  <mergeCells count="1">
    <mergeCell ref="A1:F1"/>
  </mergeCells>
  <printOptions headings="false" gridLines="false" gridLinesSet="true" horizontalCentered="false" verticalCentered="false"/>
  <pageMargins left="0.75" right="0.75" top="1" bottom="1"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311</TotalTime>
  <Application>LibreOffice/5.4.1.2$Windows_X86_64 LibreOffice_project/ea7cb86e6eeb2bf3a5af73a8f7777ac570321527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1998-06-05T11:22:53Z</dcterms:created>
  <dc:creator>Vili ZEMLJAK</dc:creator>
  <dc:description/>
  <dc:language>sl-SI</dc:language>
  <cp:lastModifiedBy/>
  <cp:lastPrinted>2020-11-04T09:47:08Z</cp:lastPrinted>
  <dcterms:modified xsi:type="dcterms:W3CDTF">2021-04-09T08:56:05Z</dcterms:modified>
  <cp:revision>22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